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90" windowWidth="10470" windowHeight="6795" activeTab="5"/>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s>
  <calcPr calcId="145621"/>
</workbook>
</file>

<file path=xl/calcChain.xml><?xml version="1.0" encoding="utf-8"?>
<calcChain xmlns="http://schemas.openxmlformats.org/spreadsheetml/2006/main">
  <c r="B32" i="44" l="1"/>
  <c r="B55" i="40" l="1"/>
  <c r="D8" i="40"/>
  <c r="D4" i="40"/>
  <c r="I2" i="40"/>
  <c r="B53" i="44"/>
  <c r="G10" i="40" s="1"/>
  <c r="B2" i="41"/>
  <c r="G11" i="40" l="1"/>
  <c r="B21" i="44"/>
  <c r="B62" i="40" s="1"/>
  <c r="G30" i="40"/>
  <c r="G28" i="40"/>
  <c r="G27" i="40"/>
  <c r="J25" i="40"/>
  <c r="H25" i="40"/>
  <c r="F25" i="40"/>
  <c r="D25" i="40"/>
  <c r="B25" i="40"/>
  <c r="J24" i="40"/>
  <c r="H24" i="40"/>
  <c r="F24" i="40"/>
  <c r="D24" i="40"/>
  <c r="B24" i="40"/>
  <c r="H21" i="40"/>
  <c r="F21" i="40"/>
  <c r="D21" i="40"/>
  <c r="B21" i="40"/>
  <c r="H20" i="40"/>
  <c r="F20" i="40"/>
  <c r="D20" i="40"/>
  <c r="B20" i="40"/>
  <c r="H17" i="40" l="1"/>
  <c r="F17" i="40"/>
  <c r="H16" i="40"/>
  <c r="F16" i="40"/>
  <c r="H15" i="40"/>
  <c r="F15" i="40"/>
  <c r="H14" i="40"/>
  <c r="F14" i="40"/>
  <c r="D17" i="40"/>
  <c r="D16" i="40"/>
  <c r="D15" i="40"/>
  <c r="D14" i="40"/>
  <c r="H13" i="40"/>
  <c r="F13" i="40"/>
  <c r="D13" i="40"/>
  <c r="E34" i="44"/>
  <c r="E36" i="44"/>
  <c r="E37" i="44"/>
  <c r="E38" i="44" s="1"/>
  <c r="E51" i="44" s="1"/>
  <c r="E40" i="44"/>
  <c r="E42" i="44"/>
  <c r="E53" i="44" l="1"/>
  <c r="I11" i="40" l="1"/>
  <c r="I10" i="40"/>
  <c r="C53" i="44"/>
  <c r="H10" i="40" l="1"/>
  <c r="H11" i="40"/>
  <c r="B37" i="44"/>
  <c r="C37" i="44"/>
  <c r="D9" i="40" l="1"/>
  <c r="D12" i="40" l="1"/>
  <c r="D5" i="40" l="1"/>
  <c r="B50" i="44"/>
  <c r="C42" i="44" l="1"/>
  <c r="B42" i="44"/>
  <c r="B36" i="44"/>
  <c r="B38" i="44"/>
  <c r="C38" i="44"/>
  <c r="C40" i="44"/>
  <c r="B40" i="44"/>
  <c r="C36" i="44"/>
  <c r="C34" i="44"/>
  <c r="B34" i="44"/>
  <c r="C32" i="44"/>
  <c r="F12" i="40" s="1"/>
  <c r="E32" i="44"/>
  <c r="E50" i="44" l="1"/>
  <c r="E52" i="44" s="1"/>
  <c r="H12" i="40"/>
  <c r="H5" i="40"/>
  <c r="B51" i="44"/>
  <c r="B52" i="44" s="1"/>
  <c r="C51" i="44"/>
  <c r="C50" i="44"/>
  <c r="F5" i="40"/>
  <c r="B35" i="41"/>
  <c r="B3" i="41"/>
  <c r="C52" i="44" l="1"/>
  <c r="D7" i="40" l="1"/>
  <c r="D6"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<sst xmlns="http://schemas.openxmlformats.org/spreadsheetml/2006/main" count="344" uniqueCount="303">
  <si>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</si>
  <si>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</si>
  <si>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</si>
  <si>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</si>
  <si>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</si>
  <si>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</si>
  <si>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</si>
  <si>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</si>
  <si>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</si>
  <si>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</si>
  <si>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</si>
  <si>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</si>
  <si>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</si>
  <si>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</si>
  <si>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</si>
  <si>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</si>
  <si>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</si>
  <si>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</si>
  <si>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</si>
  <si>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</si>
  <si>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</si>
  <si>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</si>
  <si>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</si>
  <si>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</si>
  <si>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</si>
  <si>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</si>
  <si>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</si>
  <si>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</si>
  <si>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</si>
  <si>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</si>
  <si>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</si>
  <si>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</si>
  <si>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</si>
  <si>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</si>
  <si>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</si>
  <si>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</si>
  <si>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</si>
  <si>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</si>
  <si>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</si>
  <si>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</si>
  <si>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</si>
  <si>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</si>
  <si>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</si>
  <si>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</si>
  <si>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</si>
  <si>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</si>
  <si>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</si>
  <si>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</si>
  <si>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</si>
  <si>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</si>
  <si>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</si>
  <si>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</si>
  <si>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</si>
  <si>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</si>
  <si>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</si>
  <si>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</si>
  <si>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</si>
  <si>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</si>
  <si>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</si>
  <si>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</si>
  <si>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</si>
  <si>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</si>
  <si>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</si>
  <si>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</si>
  <si>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</si>
  <si>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</si>
  <si>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</si>
  <si>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</si>
  <si>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</si>
  <si>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</si>
  <si>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</si>
  <si>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</si>
  <si>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</si>
  <si>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</si>
  <si>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</si>
  <si>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</si>
  <si>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</si>
  <si>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</si>
  <si>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</si>
  <si>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</si>
  <si>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</si>
  <si>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</si>
  <si>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</si>
  <si>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</si>
  <si>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</si>
  <si>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</si>
  <si>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</si>
  <si>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</si>
  <si>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</si>
  <si>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</si>
  <si>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</si>
  <si>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</si>
  <si>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</si>
  <si>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</si>
  <si>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</si>
  <si>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</si>
  <si>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</si>
  <si>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</si>
  <si>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</si>
  <si>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</si>
  <si>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</si>
  <si>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</si>
  <si>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</si>
  <si>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</si>
  <si>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</si>
  <si>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</si>
  <si>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</si>
  <si>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</si>
  <si>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</si>
  <si>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</si>
  <si>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</si>
  <si>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</si>
  <si>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</si>
  <si>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</si>
  <si>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</si>
  <si>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</si>
  <si>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</si>
  <si>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</si>
  <si>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</si>
  <si>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</si>
  <si>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</si>
  <si>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</si>
  <si>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</si>
  <si>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</si>
  <si>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</si>
  <si>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</si>
  <si>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</si>
  <si>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</si>
  <si>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</si>
  <si>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</si>
  <si>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</si>
  <si>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</si>
  <si>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</si>
  <si>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</si>
  <si>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</si>
  <si>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</si>
  <si>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</si>
  <si>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</si>
  <si>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</si>
  <si>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</si>
  <si>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</si>
  <si>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</si>
  <si>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</si>
  <si>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</si>
  <si>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</si>
  <si>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</si>
  <si>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</si>
  <si>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</si>
  <si>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</si>
  <si>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</si>
  <si>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</si>
  <si>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</si>
  <si>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</si>
  <si>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</si>
  <si>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</si>
  <si>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</si>
  <si>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</si>
  <si>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</si>
  <si>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</si>
  <si>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</si>
  <si>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</si>
  <si>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</si>
  <si>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</si>
  <si>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</si>
  <si>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</si>
  <si>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</si>
  <si>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</si>
  <si>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</si>
  <si>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</si>
  <si>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</si>
  <si>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</si>
  <si>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</si>
  <si>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</si>
  <si>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</si>
  <si>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</si>
  <si>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</si>
  <si>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</si>
  <si>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</si>
  <si>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</si>
  <si>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</si>
  <si>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</si>
  <si>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</si>
  <si>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</si>
  <si>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</si>
  <si>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</si>
  <si>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</si>
  <si>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</si>
  <si>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</si>
  <si>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</si>
  <si>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</si>
  <si>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</si>
  <si>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</si>
  <si>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</si>
  <si>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</si>
  <si>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</si>
  <si>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</si>
  <si>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</si>
  <si>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</si>
  <si>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</si>
  <si>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</si>
  <si>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</si>
  <si>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</si>
  <si>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</si>
  <si>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</si>
  <si>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</si>
  <si>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</si>
  <si>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</si>
  <si>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</si>
  <si>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</si>
  <si>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</si>
  <si>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</si>
  <si>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</si>
  <si>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</si>
  <si>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</si>
  <si>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</si>
  <si>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</si>
  <si>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</si>
  <si>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</si>
  <si>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</si>
  <si>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</si>
  <si>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</si>
  <si>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</si>
  <si>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</si>
  <si>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</si>
  <si>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</si>
  <si>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</si>
  <si>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</si>
  <si>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</si>
  <si>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</si>
  <si>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</si>
  <si>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</si>
  <si>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</si>
  <si>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</si>
  <si>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</si>
  <si>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</si>
  <si>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</si>
  <si>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</si>
  <si>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</si>
  <si>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</si>
  <si>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</si>
  <si>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</si>
  <si>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</si>
  <si>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</si>
  <si>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</si>
  <si>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</si>
  <si>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</si>
  <si>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</si>
  <si>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</si>
  <si>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</si>
  <si>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</si>
  <si>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</si>
  <si>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</si>
  <si>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</si>
  <si>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</si>
  <si>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</si>
  <si>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</si>
  <si>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</si>
  <si>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</si>
  <si>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</si>
  <si>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</si>
  <si>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</si>
  <si>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</si>
  <si>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</si>
  <si>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</si>
  <si>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</si>
  <si>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</si>
  <si>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</si>
  <si>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</si>
  <si>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</si>
  <si>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 xml:space="preserve">CR-1220W/ Li Battery </t>
    <phoneticPr fontId="3" type="noConversion"/>
  </si>
  <si>
    <t>N/A</t>
  </si>
  <si>
    <t>8GB</t>
    <phoneticPr fontId="3" type="noConversion"/>
  </si>
  <si>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</si>
  <si>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</si>
  <si>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</si>
  <si>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</si>
  <si>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Notebook computers</t>
  </si>
  <si>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</si>
  <si>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</si>
  <si>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</si>
  <si>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</si>
  <si>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8GB</t>
    <phoneticPr fontId="3" type="noConversion"/>
  </si>
  <si>
    <t>NA</t>
    <phoneticPr fontId="3" type="noConversion"/>
  </si>
  <si>
    <t>N/A</t>
    <phoneticPr fontId="3" type="noConversion"/>
  </si>
  <si>
    <t>N/A</t>
    <phoneticPr fontId="3" type="noConversion"/>
  </si>
  <si>
    <t>N/A</t>
    <phoneticPr fontId="3" type="noConversion"/>
  </si>
  <si>
    <t>Level VI</t>
  </si>
  <si>
    <t>Window 10 Home</t>
    <phoneticPr fontId="3" type="noConversion"/>
  </si>
  <si>
    <t>380*249*19</t>
    <phoneticPr fontId="3" type="noConversion"/>
  </si>
  <si>
    <t xml:space="preserve">BTY-M6K/ Li Battery </t>
    <phoneticPr fontId="3" type="noConversion"/>
  </si>
  <si>
    <t>The following capability adjustments apply</t>
    <phoneticPr fontId="3" type="noConversion"/>
  </si>
  <si>
    <t>SAMSUNG MZVLW256HEHP-00000</t>
    <phoneticPr fontId="3" type="noConversion"/>
  </si>
  <si>
    <t>Intel(R) HD Graphics 630
NVIDIA  GeForce  GTX1060</t>
    <phoneticPr fontId="3" type="noConversion"/>
  </si>
  <si>
    <t xml:space="preserve"> </t>
    <phoneticPr fontId="3" type="noConversion"/>
  </si>
  <si>
    <t>MS-16K6/GS63 Stealth 8RC</t>
    <phoneticPr fontId="3" type="noConversion"/>
  </si>
  <si>
    <t>2018\03\08</t>
    <phoneticPr fontId="2" type="noConversion"/>
  </si>
  <si>
    <t>E16K6IMS.102</t>
    <phoneticPr fontId="3" type="noConversion"/>
  </si>
  <si>
    <t>Chicony A16-135P1B</t>
    <phoneticPr fontId="3" type="noConversion"/>
  </si>
  <si>
    <t>19.5V/6.92A</t>
    <phoneticPr fontId="3" type="noConversion"/>
  </si>
  <si>
    <t>WDC WD10SPZX-1</t>
    <phoneticPr fontId="3" type="noConversion"/>
  </si>
  <si>
    <t>Intel®  Core™  i7-8750H CPU</t>
    <phoneticPr fontId="3" type="noConversion"/>
  </si>
  <si>
    <t>2.2GHz</t>
    <phoneticPr fontId="3" type="noConversion"/>
  </si>
  <si>
    <t>G3(w/FB Data Width &lt;= 128-bit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</si>
</sst>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2">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 fillId="0" borderId="1" xfId="1" applyFont="1" applyFill="1" applyBorder="1" applyAlignment="1" applyProtection="1">
      <alignment horizontal="center"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28" fillId="0" borderId="1"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Fill="1" applyBorder="1" applyAlignment="1" applyProtection="1">
      <alignment horizontal="center" vertical="center" wrapText="1"/>
      <protection locked="0"/>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0" fontId="28" fillId="0" borderId="23" xfId="0" applyFont="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xf numFmtId="0" fontId="28" fillId="0" borderId="10"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31" fillId="0" borderId="1"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 xfId="0" applyFont="1" applyBorder="1" applyAlignment="1" applyProtection="1">
      <alignment horizontal="center"/>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28" fillId="0" borderId="1" xfId="0" applyFont="1" applyBorder="1" applyAlignment="1" applyProtection="1">
      <alignment horizontal="right" vertical="center"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31" fillId="0" borderId="1" xfId="0" applyFont="1" applyBorder="1" applyAlignment="1" applyProtection="1">
      <alignment horizontal="lef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cellXfs>
  <cellStyles count="5">
    <cellStyle name="Normal 8" xfId="4"/>
    <cellStyle name="一般" xfId="0" builtinId="0"/>
    <cellStyle name="一般 2" xfId="1"/>
    <cellStyle name="一般 3" xfId="2"/>
    <cellStyle name="超連結 2" xfId="3"/>
  </cellStyles>
  <dxfs count="5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333375</xdr:colOff>
      <xdr:row>9</xdr:row>
      <xdr:rowOff>14286</xdr:rowOff>
    </xdr:from>
    <xdr:to>
      <xdr:col>12</xdr:col>
      <xdr:colOff>742949</xdr:colOff>
      <xdr:row>20</xdr:row>
      <xdr:rowOff>38099</xdr:rowOff>
    </xdr:to>
    <xdr:pic>
      <xdr:nvPicPr>
        <xdr:cNvPr id="4" name="圖片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14700" y="2452686"/>
          <a:ext cx="3105149" cy="2328863"/>
        </a:xfrm>
        <a:prstGeom prst="rect">
          <a:avLst/>
        </a:prstGeom>
      </xdr:spPr>
    </xdr:pic>
    <xdr:clientData/>
  </xdr:twoCellAnchor>
  <xdr:twoCellAnchor editAs="oneCell">
    <xdr:from>
      <xdr:col>0</xdr:col>
      <xdr:colOff>0</xdr:colOff>
      <xdr:row>9</xdr:row>
      <xdr:rowOff>4762</xdr:rowOff>
    </xdr:from>
    <xdr:to>
      <xdr:col>6</xdr:col>
      <xdr:colOff>123826</xdr:colOff>
      <xdr:row>20</xdr:row>
      <xdr:rowOff>28575</xdr:rowOff>
    </xdr:to>
    <xdr:pic>
      <xdr:nvPicPr>
        <xdr:cNvPr id="5" name="圖片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443162"/>
          <a:ext cx="3105151" cy="2328863"/>
        </a:xfrm>
        <a:prstGeom prst="rect">
          <a:avLst/>
        </a:prstGeom>
      </xdr:spPr>
    </xdr:pic>
    <xdr:clientData/>
  </xdr:twoCellAnchor>
  <xdr:twoCellAnchor editAs="oneCell">
    <xdr:from>
      <xdr:col>3</xdr:col>
      <xdr:colOff>314325</xdr:colOff>
      <xdr:row>32</xdr:row>
      <xdr:rowOff>31937</xdr:rowOff>
    </xdr:from>
    <xdr:to>
      <xdr:col>10</xdr:col>
      <xdr:colOff>333375</xdr:colOff>
      <xdr:row>42</xdr:row>
      <xdr:rowOff>118222</xdr:rowOff>
    </xdr:to>
    <xdr:pic>
      <xdr:nvPicPr>
        <xdr:cNvPr id="3" name="圖片 2"/>
        <xdr:cNvPicPr>
          <a:picLocks noChangeAspect="1"/>
        </xdr:cNvPicPr>
      </xdr:nvPicPr>
      <xdr:blipFill rotWithShape="1">
        <a:blip xmlns:r="http://schemas.openxmlformats.org/officeDocument/2006/relationships" r:embed="rId4"/>
        <a:srcRect l="40006" t="40746" r="40513" b="35825"/>
        <a:stretch/>
      </xdr:blipFill>
      <xdr:spPr>
        <a:xfrm>
          <a:off x="1819275" y="7289987"/>
          <a:ext cx="3295650" cy="2229410"/>
        </a:xfrm>
        <a:prstGeom prst="rect">
          <a:avLst/>
        </a:prstGeom>
      </xdr:spPr>
    </xdr:pic>
    <xdr:clientData/>
  </xdr:twoCellAnchor>
  <xdr:twoCellAnchor editAs="oneCell">
    <xdr:from>
      <xdr:col>2</xdr:col>
      <xdr:colOff>2</xdr:colOff>
      <xdr:row>20</xdr:row>
      <xdr:rowOff>83295</xdr:rowOff>
    </xdr:from>
    <xdr:to>
      <xdr:col>11</xdr:col>
      <xdr:colOff>371479</xdr:colOff>
      <xdr:row>31</xdr:row>
      <xdr:rowOff>133348</xdr:rowOff>
    </xdr:to>
    <xdr:pic>
      <xdr:nvPicPr>
        <xdr:cNvPr id="7" name="圖片 6"/>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8561" t="2916" r="21212"/>
        <a:stretch/>
      </xdr:blipFill>
      <xdr:spPr>
        <a:xfrm rot="16200000">
          <a:off x="2203826" y="3784971"/>
          <a:ext cx="2355103" cy="44386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view="pageBreakPreview" topLeftCell="A13" zoomScaleSheetLayoutView="100" workbookViewId="0">
      <selection activeCell="I28" sqref="I28:M28"/>
    </sheetView>
  </sheetViews>
  <sheetFormatPr defaultColWidth="9.140625" defaultRowHeight="16.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24"/>
      <c r="B1" s="125"/>
      <c r="C1" s="125"/>
      <c r="D1" s="125"/>
      <c r="E1" s="125"/>
      <c r="F1" s="125"/>
      <c r="G1" s="125"/>
      <c r="H1" s="125"/>
      <c r="I1" s="125"/>
      <c r="J1" s="125"/>
      <c r="K1" s="125"/>
      <c r="L1" s="125"/>
      <c r="M1" s="126"/>
    </row>
    <row r="2" spans="1:13">
      <c r="A2" s="127"/>
      <c r="B2" s="128"/>
      <c r="C2" s="128"/>
      <c r="D2" s="128"/>
      <c r="E2" s="128"/>
      <c r="F2" s="128"/>
      <c r="G2" s="128"/>
      <c r="H2" s="128"/>
      <c r="I2" s="128"/>
      <c r="J2" s="128"/>
      <c r="K2" s="128"/>
      <c r="L2" s="128"/>
      <c r="M2" s="129"/>
    </row>
    <row r="3" spans="1:13" ht="60" customHeight="1">
      <c r="A3" s="146" t="s">
        <v>8</v>
      </c>
      <c r="B3" s="147"/>
      <c r="C3" s="147"/>
      <c r="D3" s="147"/>
      <c r="E3" s="147"/>
      <c r="F3" s="147"/>
      <c r="G3" s="147"/>
      <c r="H3" s="147"/>
      <c r="I3" s="147"/>
      <c r="J3" s="147"/>
      <c r="K3" s="147"/>
      <c r="L3" s="147"/>
      <c r="M3" s="148"/>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32" t="s">
        <v>45</v>
      </c>
      <c r="B8" s="133"/>
      <c r="C8" s="133"/>
      <c r="D8" s="133"/>
      <c r="E8" s="133"/>
      <c r="F8" s="133"/>
      <c r="G8" s="133"/>
      <c r="H8" s="153" t="s">
        <v>276</v>
      </c>
      <c r="I8" s="153"/>
      <c r="J8" s="153"/>
      <c r="K8" s="153"/>
      <c r="L8" s="153"/>
      <c r="M8" s="154"/>
    </row>
    <row r="9" spans="1:13" ht="63.75" customHeight="1">
      <c r="A9" s="132" t="s">
        <v>173</v>
      </c>
      <c r="B9" s="133"/>
      <c r="C9" s="133"/>
      <c r="D9" s="133"/>
      <c r="E9" s="133"/>
      <c r="F9" s="133"/>
      <c r="G9" s="133"/>
      <c r="H9" s="130" t="s">
        <v>294</v>
      </c>
      <c r="I9" s="130"/>
      <c r="J9" s="130"/>
      <c r="K9" s="130"/>
      <c r="L9" s="130"/>
      <c r="M9" s="131"/>
    </row>
    <row r="10" spans="1:13" ht="23.25">
      <c r="A10" s="132" t="s">
        <v>7</v>
      </c>
      <c r="B10" s="133"/>
      <c r="C10" s="133"/>
      <c r="D10" s="133"/>
      <c r="E10" s="133"/>
      <c r="F10" s="133"/>
      <c r="G10" s="133"/>
      <c r="H10" s="157" t="s">
        <v>295</v>
      </c>
      <c r="I10" s="157"/>
      <c r="J10" s="157"/>
      <c r="K10" s="157"/>
      <c r="L10" s="157"/>
      <c r="M10" s="158"/>
    </row>
    <row r="11" spans="1:13">
      <c r="A11" s="91"/>
      <c r="B11" s="9"/>
      <c r="C11" s="9"/>
      <c r="D11" s="9"/>
      <c r="E11" s="9"/>
      <c r="F11" s="9"/>
      <c r="G11" s="9"/>
      <c r="H11" s="9"/>
      <c r="I11" s="9"/>
      <c r="J11" s="9"/>
      <c r="K11" s="9"/>
      <c r="L11" s="9"/>
      <c r="M11" s="92"/>
    </row>
    <row r="12" spans="1:13" ht="20.25" customHeight="1">
      <c r="A12" s="138" t="s">
        <v>56</v>
      </c>
      <c r="B12" s="139"/>
      <c r="C12" s="139"/>
      <c r="D12" s="139"/>
      <c r="E12" s="139"/>
      <c r="F12" s="139"/>
      <c r="G12" s="139"/>
      <c r="H12" s="139"/>
      <c r="I12" s="139"/>
      <c r="J12" s="139"/>
      <c r="K12" s="139"/>
      <c r="L12" s="139"/>
      <c r="M12" s="140"/>
    </row>
    <row r="13" spans="1:13" ht="27" customHeight="1">
      <c r="A13" s="138"/>
      <c r="B13" s="139"/>
      <c r="C13" s="139"/>
      <c r="D13" s="139"/>
      <c r="E13" s="139"/>
      <c r="F13" s="139"/>
      <c r="G13" s="139"/>
      <c r="H13" s="139"/>
      <c r="I13" s="139"/>
      <c r="J13" s="139"/>
      <c r="K13" s="139"/>
      <c r="L13" s="139"/>
      <c r="M13" s="140"/>
    </row>
    <row r="14" spans="1:13" ht="16.5" customHeight="1">
      <c r="A14" s="138"/>
      <c r="B14" s="139"/>
      <c r="C14" s="139"/>
      <c r="D14" s="139"/>
      <c r="E14" s="139"/>
      <c r="F14" s="139"/>
      <c r="G14" s="139"/>
      <c r="H14" s="139"/>
      <c r="I14" s="139"/>
      <c r="J14" s="139"/>
      <c r="K14" s="139"/>
      <c r="L14" s="139"/>
      <c r="M14" s="140"/>
    </row>
    <row r="15" spans="1:13" ht="16.5" customHeight="1">
      <c r="A15" s="138"/>
      <c r="B15" s="139"/>
      <c r="C15" s="139"/>
      <c r="D15" s="139"/>
      <c r="E15" s="139"/>
      <c r="F15" s="139"/>
      <c r="G15" s="139"/>
      <c r="H15" s="139"/>
      <c r="I15" s="139"/>
      <c r="J15" s="139"/>
      <c r="K15" s="139"/>
      <c r="L15" s="139"/>
      <c r="M15" s="140"/>
    </row>
    <row r="16" spans="1:13" ht="38.25" customHeight="1">
      <c r="A16" s="138"/>
      <c r="B16" s="139"/>
      <c r="C16" s="139"/>
      <c r="D16" s="139"/>
      <c r="E16" s="139"/>
      <c r="F16" s="139"/>
      <c r="G16" s="139"/>
      <c r="H16" s="139"/>
      <c r="I16" s="139"/>
      <c r="J16" s="139"/>
      <c r="K16" s="139"/>
      <c r="L16" s="139"/>
      <c r="M16" s="140"/>
    </row>
    <row r="17" spans="1:13" ht="16.5" customHeight="1">
      <c r="A17" s="138"/>
      <c r="B17" s="139"/>
      <c r="C17" s="139"/>
      <c r="D17" s="139"/>
      <c r="E17" s="139"/>
      <c r="F17" s="139"/>
      <c r="G17" s="139"/>
      <c r="H17" s="139"/>
      <c r="I17" s="139"/>
      <c r="J17" s="139"/>
      <c r="K17" s="139"/>
      <c r="L17" s="139"/>
      <c r="M17" s="140"/>
    </row>
    <row r="18" spans="1:13" ht="16.5" customHeight="1">
      <c r="A18" s="138"/>
      <c r="B18" s="139"/>
      <c r="C18" s="139"/>
      <c r="D18" s="139"/>
      <c r="E18" s="139"/>
      <c r="F18" s="139"/>
      <c r="G18" s="139"/>
      <c r="H18" s="139"/>
      <c r="I18" s="139"/>
      <c r="J18" s="139"/>
      <c r="K18" s="139"/>
      <c r="L18" s="139"/>
      <c r="M18" s="140"/>
    </row>
    <row r="19" spans="1:13" ht="16.5" customHeight="1">
      <c r="A19" s="93"/>
      <c r="B19" s="10"/>
      <c r="C19" s="10"/>
      <c r="D19" s="10"/>
      <c r="E19" s="10"/>
      <c r="F19" s="10"/>
      <c r="G19" s="10"/>
      <c r="H19" s="10"/>
      <c r="I19" s="10"/>
      <c r="J19" s="10"/>
      <c r="K19" s="10"/>
      <c r="L19" s="10"/>
      <c r="M19" s="94"/>
    </row>
    <row r="20" spans="1:13" ht="25.5" customHeight="1">
      <c r="A20" s="135" t="s">
        <v>246</v>
      </c>
      <c r="B20" s="136"/>
      <c r="C20" s="136"/>
      <c r="D20" s="136"/>
      <c r="E20" s="136"/>
      <c r="F20" s="136"/>
      <c r="G20" s="136"/>
      <c r="H20" s="136"/>
      <c r="I20" s="136"/>
      <c r="J20" s="136"/>
      <c r="K20" s="136"/>
      <c r="L20" s="136"/>
      <c r="M20" s="137"/>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59" t="s">
        <v>22</v>
      </c>
      <c r="E25" s="160"/>
      <c r="F25" s="160"/>
      <c r="G25" s="160"/>
      <c r="H25" s="161"/>
      <c r="I25" s="160" t="s">
        <v>23</v>
      </c>
      <c r="J25" s="160"/>
      <c r="K25" s="160"/>
      <c r="L25" s="160"/>
      <c r="M25" s="162"/>
    </row>
    <row r="26" spans="1:13" s="2" customFormat="1" ht="33" customHeight="1">
      <c r="A26" s="155" t="s">
        <v>20</v>
      </c>
      <c r="B26" s="156"/>
      <c r="C26" s="156"/>
      <c r="D26" s="134" t="s">
        <v>277</v>
      </c>
      <c r="E26" s="134"/>
      <c r="F26" s="134"/>
      <c r="G26" s="134"/>
      <c r="H26" s="134"/>
      <c r="I26" s="134" t="s">
        <v>278</v>
      </c>
      <c r="J26" s="134"/>
      <c r="K26" s="134"/>
      <c r="L26" s="134"/>
      <c r="M26" s="134"/>
    </row>
    <row r="27" spans="1:13" s="2" customFormat="1" ht="27.75" customHeight="1">
      <c r="A27" s="155" t="s">
        <v>17</v>
      </c>
      <c r="B27" s="156"/>
      <c r="C27" s="156"/>
      <c r="D27" s="134" t="s">
        <v>279</v>
      </c>
      <c r="E27" s="134"/>
      <c r="F27" s="134"/>
      <c r="G27" s="134"/>
      <c r="H27" s="134"/>
      <c r="I27" s="134" t="s">
        <v>280</v>
      </c>
      <c r="J27" s="134"/>
      <c r="K27" s="134"/>
      <c r="L27" s="134"/>
      <c r="M27" s="134"/>
    </row>
    <row r="28" spans="1:13" s="2" customFormat="1" ht="25.5" customHeight="1">
      <c r="A28" s="144" t="s">
        <v>21</v>
      </c>
      <c r="B28" s="145"/>
      <c r="C28" s="145"/>
      <c r="D28" s="152">
        <v>20180308</v>
      </c>
      <c r="E28" s="152"/>
      <c r="F28" s="152"/>
      <c r="G28" s="152"/>
      <c r="H28" s="152"/>
      <c r="I28" s="152">
        <v>20180308</v>
      </c>
      <c r="J28" s="152"/>
      <c r="K28" s="152"/>
      <c r="L28" s="152"/>
      <c r="M28" s="152"/>
    </row>
    <row r="29" spans="1:13" ht="10.5" customHeight="1">
      <c r="A29" s="91"/>
      <c r="B29" s="9"/>
      <c r="C29" s="9"/>
      <c r="D29" s="9"/>
      <c r="E29" s="9"/>
      <c r="F29" s="9"/>
      <c r="G29" s="9"/>
      <c r="H29" s="9"/>
      <c r="I29" s="9"/>
      <c r="J29" s="9"/>
      <c r="K29" s="9"/>
      <c r="L29" s="9"/>
      <c r="M29" s="92"/>
    </row>
    <row r="30" spans="1:13" ht="41.25" customHeight="1">
      <c r="A30" s="149" t="s">
        <v>6</v>
      </c>
      <c r="B30" s="150"/>
      <c r="C30" s="150"/>
      <c r="D30" s="150"/>
      <c r="E30" s="150"/>
      <c r="F30" s="150"/>
      <c r="G30" s="150"/>
      <c r="H30" s="150"/>
      <c r="I30" s="150"/>
      <c r="J30" s="150"/>
      <c r="K30" s="150"/>
      <c r="L30" s="150"/>
      <c r="M30" s="151"/>
    </row>
    <row r="31" spans="1:13" ht="9" customHeight="1" thickBot="1">
      <c r="A31" s="141"/>
      <c r="B31" s="142"/>
      <c r="C31" s="142"/>
      <c r="D31" s="142"/>
      <c r="E31" s="142"/>
      <c r="F31" s="142"/>
      <c r="G31" s="142"/>
      <c r="H31" s="142"/>
      <c r="I31" s="142"/>
      <c r="J31" s="142"/>
      <c r="K31" s="142"/>
      <c r="L31" s="142"/>
      <c r="M31" s="143"/>
    </row>
  </sheetData>
  <sheetProtection formatCells="0" selectLockedCells="1"/>
  <mergeCells count="23">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 ref="A1:M2"/>
    <mergeCell ref="H9:M9"/>
    <mergeCell ref="A8:G8"/>
    <mergeCell ref="A9:G9"/>
    <mergeCell ref="I26:M26"/>
    <mergeCell ref="A20:M20"/>
    <mergeCell ref="A12:M18"/>
  </mergeCells>
  <phoneticPr fontId="3" type="noConversion"/>
  <conditionalFormatting sqref="D26:M28">
    <cfRule type="containsBlanks" dxfId="55" priority="4">
      <formula>LEN(TRIM(D26))=0</formula>
    </cfRule>
  </conditionalFormatting>
  <conditionalFormatting sqref="H8:M8">
    <cfRule type="containsText" dxfId="54" priority="3" operator="containsText" text="Select">
      <formula>NOT(ISERROR(SEARCH("Select",H8)))</formula>
    </cfRule>
  </conditionalFormatting>
  <conditionalFormatting sqref="H9:M9">
    <cfRule type="containsText" dxfId="53" priority="2" operator="containsText" text="XXXXX">
      <formula>NOT(ISERROR(SEARCH("XXXXX",H9)))</formula>
    </cfRule>
  </conditionalFormatting>
  <conditionalFormatting sqref="H10:M10">
    <cfRule type="containsText" dxfId="52"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A39" sqref="A39"/>
    </sheetView>
  </sheetViews>
  <sheetFormatPr defaultRowHeight="12.75"/>
  <cols>
    <col min="1" max="1" width="21" style="7" customWidth="1"/>
    <col min="2" max="3" width="9.28515625" style="7" customWidth="1"/>
    <col min="4" max="9" width="10.140625" style="7" customWidth="1"/>
  </cols>
  <sheetData>
    <row r="1" spans="1:9" ht="15.75">
      <c r="A1" s="169" t="s">
        <v>5</v>
      </c>
      <c r="B1" s="170"/>
      <c r="C1" s="170"/>
      <c r="D1" s="170"/>
      <c r="E1" s="170"/>
      <c r="F1" s="170"/>
      <c r="G1" s="170"/>
      <c r="H1" s="170"/>
      <c r="I1" s="171"/>
    </row>
    <row r="2" spans="1:9" ht="31.5">
      <c r="A2" s="82" t="s">
        <v>62</v>
      </c>
      <c r="B2" s="172" t="s">
        <v>61</v>
      </c>
      <c r="C2" s="172"/>
      <c r="D2" s="172" t="s">
        <v>60</v>
      </c>
      <c r="E2" s="172"/>
      <c r="F2" s="172"/>
      <c r="G2" s="172"/>
      <c r="H2" s="172"/>
      <c r="I2" s="173"/>
    </row>
    <row r="3" spans="1:9" ht="15">
      <c r="A3" s="83" t="s">
        <v>65</v>
      </c>
      <c r="B3" s="176" t="s">
        <v>64</v>
      </c>
      <c r="C3" s="176"/>
      <c r="D3" s="174" t="s">
        <v>63</v>
      </c>
      <c r="E3" s="174"/>
      <c r="F3" s="174"/>
      <c r="G3" s="174"/>
      <c r="H3" s="174"/>
      <c r="I3" s="175"/>
    </row>
    <row r="4" spans="1:9" ht="15">
      <c r="A4" s="83" t="s">
        <v>150</v>
      </c>
      <c r="B4" s="176" t="s">
        <v>64</v>
      </c>
      <c r="C4" s="176"/>
      <c r="D4" s="174" t="s">
        <v>135</v>
      </c>
      <c r="E4" s="174"/>
      <c r="F4" s="174"/>
      <c r="G4" s="174"/>
      <c r="H4" s="174"/>
      <c r="I4" s="175"/>
    </row>
    <row r="5" spans="1:9" ht="15">
      <c r="A5" s="84" t="s">
        <v>160</v>
      </c>
      <c r="B5" s="176" t="s">
        <v>161</v>
      </c>
      <c r="C5" s="176"/>
      <c r="D5" s="174" t="s">
        <v>162</v>
      </c>
      <c r="E5" s="174"/>
      <c r="F5" s="174"/>
      <c r="G5" s="174"/>
      <c r="H5" s="174"/>
      <c r="I5" s="175"/>
    </row>
    <row r="6" spans="1:9" ht="30" customHeight="1">
      <c r="A6" s="85" t="s">
        <v>163</v>
      </c>
      <c r="B6" s="166" t="s">
        <v>164</v>
      </c>
      <c r="C6" s="166"/>
      <c r="D6" s="167" t="s">
        <v>165</v>
      </c>
      <c r="E6" s="167"/>
      <c r="F6" s="167"/>
      <c r="G6" s="167"/>
      <c r="H6" s="167"/>
      <c r="I6" s="168"/>
    </row>
    <row r="7" spans="1:9" ht="15">
      <c r="A7" s="85" t="s">
        <v>247</v>
      </c>
      <c r="B7" s="166" t="s">
        <v>248</v>
      </c>
      <c r="C7" s="166"/>
      <c r="D7" s="167" t="s">
        <v>249</v>
      </c>
      <c r="E7" s="167"/>
      <c r="F7" s="167"/>
      <c r="G7" s="167"/>
      <c r="H7" s="167"/>
      <c r="I7" s="168"/>
    </row>
    <row r="8" spans="1:9" ht="15">
      <c r="A8" s="86"/>
      <c r="B8" s="166"/>
      <c r="C8" s="166"/>
      <c r="D8" s="167"/>
      <c r="E8" s="167"/>
      <c r="F8" s="167"/>
      <c r="G8" s="167"/>
      <c r="H8" s="167"/>
      <c r="I8" s="168"/>
    </row>
    <row r="9" spans="1:9" ht="15">
      <c r="A9" s="86"/>
      <c r="B9" s="166"/>
      <c r="C9" s="166"/>
      <c r="D9" s="167"/>
      <c r="E9" s="167"/>
      <c r="F9" s="167"/>
      <c r="G9" s="167"/>
      <c r="H9" s="167"/>
      <c r="I9" s="168"/>
    </row>
    <row r="10" spans="1:9" ht="15">
      <c r="A10" s="86"/>
      <c r="B10" s="166"/>
      <c r="C10" s="166"/>
      <c r="D10" s="167"/>
      <c r="E10" s="167"/>
      <c r="F10" s="167"/>
      <c r="G10" s="167"/>
      <c r="H10" s="167"/>
      <c r="I10" s="168"/>
    </row>
    <row r="11" spans="1:9" ht="15">
      <c r="A11" s="86"/>
      <c r="B11" s="166"/>
      <c r="C11" s="166"/>
      <c r="D11" s="167"/>
      <c r="E11" s="167"/>
      <c r="F11" s="167"/>
      <c r="G11" s="167"/>
      <c r="H11" s="167"/>
      <c r="I11" s="168"/>
    </row>
    <row r="12" spans="1:9" ht="15">
      <c r="A12" s="86"/>
      <c r="B12" s="166"/>
      <c r="C12" s="166"/>
      <c r="D12" s="167"/>
      <c r="E12" s="167"/>
      <c r="F12" s="167"/>
      <c r="G12" s="167"/>
      <c r="H12" s="167"/>
      <c r="I12" s="168"/>
    </row>
    <row r="13" spans="1:9" ht="15">
      <c r="A13" s="86"/>
      <c r="B13" s="166"/>
      <c r="C13" s="166"/>
      <c r="D13" s="167"/>
      <c r="E13" s="167"/>
      <c r="F13" s="167"/>
      <c r="G13" s="167"/>
      <c r="H13" s="167"/>
      <c r="I13" s="168"/>
    </row>
    <row r="14" spans="1:9" ht="15">
      <c r="A14" s="86"/>
      <c r="B14" s="166"/>
      <c r="C14" s="166"/>
      <c r="D14" s="167"/>
      <c r="E14" s="167"/>
      <c r="F14" s="167"/>
      <c r="G14" s="167"/>
      <c r="H14" s="167"/>
      <c r="I14" s="168"/>
    </row>
    <row r="15" spans="1:9" ht="15">
      <c r="A15" s="86"/>
      <c r="B15" s="166"/>
      <c r="C15" s="166"/>
      <c r="D15" s="167"/>
      <c r="E15" s="167"/>
      <c r="F15" s="167"/>
      <c r="G15" s="167"/>
      <c r="H15" s="167"/>
      <c r="I15" s="168"/>
    </row>
    <row r="16" spans="1:9" ht="15">
      <c r="A16" s="86"/>
      <c r="B16" s="166"/>
      <c r="C16" s="166"/>
      <c r="D16" s="167"/>
      <c r="E16" s="167"/>
      <c r="F16" s="167"/>
      <c r="G16" s="167"/>
      <c r="H16" s="167"/>
      <c r="I16" s="168"/>
    </row>
    <row r="17" spans="1:9" ht="15">
      <c r="A17" s="86"/>
      <c r="B17" s="166"/>
      <c r="C17" s="166"/>
      <c r="D17" s="167"/>
      <c r="E17" s="167"/>
      <c r="F17" s="167"/>
      <c r="G17" s="167"/>
      <c r="H17" s="167"/>
      <c r="I17" s="168"/>
    </row>
    <row r="18" spans="1:9" ht="15">
      <c r="A18" s="86"/>
      <c r="B18" s="166"/>
      <c r="C18" s="166"/>
      <c r="D18" s="167"/>
      <c r="E18" s="167"/>
      <c r="F18" s="167"/>
      <c r="G18" s="167"/>
      <c r="H18" s="167"/>
      <c r="I18" s="168"/>
    </row>
    <row r="19" spans="1:9" ht="15">
      <c r="A19" s="86"/>
      <c r="B19" s="166"/>
      <c r="C19" s="166"/>
      <c r="D19" s="167"/>
      <c r="E19" s="167"/>
      <c r="F19" s="167"/>
      <c r="G19" s="167"/>
      <c r="H19" s="167"/>
      <c r="I19" s="168"/>
    </row>
    <row r="20" spans="1:9" ht="15">
      <c r="A20" s="86"/>
      <c r="B20" s="166"/>
      <c r="C20" s="166"/>
      <c r="D20" s="167"/>
      <c r="E20" s="167"/>
      <c r="F20" s="167"/>
      <c r="G20" s="167"/>
      <c r="H20" s="167"/>
      <c r="I20" s="168"/>
    </row>
    <row r="21" spans="1:9" ht="15">
      <c r="A21" s="86"/>
      <c r="B21" s="166"/>
      <c r="C21" s="166"/>
      <c r="D21" s="167"/>
      <c r="E21" s="167"/>
      <c r="F21" s="167"/>
      <c r="G21" s="167"/>
      <c r="H21" s="167"/>
      <c r="I21" s="168"/>
    </row>
    <row r="22" spans="1:9" ht="15">
      <c r="A22" s="86"/>
      <c r="B22" s="166"/>
      <c r="C22" s="166"/>
      <c r="D22" s="167"/>
      <c r="E22" s="167"/>
      <c r="F22" s="167"/>
      <c r="G22" s="167"/>
      <c r="H22" s="167"/>
      <c r="I22" s="168"/>
    </row>
    <row r="23" spans="1:9" ht="15">
      <c r="A23" s="86"/>
      <c r="B23" s="166"/>
      <c r="C23" s="166"/>
      <c r="D23" s="167"/>
      <c r="E23" s="167"/>
      <c r="F23" s="167"/>
      <c r="G23" s="167"/>
      <c r="H23" s="167"/>
      <c r="I23" s="168"/>
    </row>
    <row r="24" spans="1:9" ht="15">
      <c r="A24" s="86"/>
      <c r="B24" s="166"/>
      <c r="C24" s="166"/>
      <c r="D24" s="167"/>
      <c r="E24" s="167"/>
      <c r="F24" s="167"/>
      <c r="G24" s="167"/>
      <c r="H24" s="167"/>
      <c r="I24" s="168"/>
    </row>
    <row r="25" spans="1:9" ht="15">
      <c r="A25" s="86"/>
      <c r="B25" s="166"/>
      <c r="C25" s="166"/>
      <c r="D25" s="167"/>
      <c r="E25" s="167"/>
      <c r="F25" s="167"/>
      <c r="G25" s="167"/>
      <c r="H25" s="167"/>
      <c r="I25" s="168"/>
    </row>
    <row r="26" spans="1:9" ht="15">
      <c r="A26" s="86"/>
      <c r="B26" s="166"/>
      <c r="C26" s="166"/>
      <c r="D26" s="167"/>
      <c r="E26" s="167"/>
      <c r="F26" s="167"/>
      <c r="G26" s="167"/>
      <c r="H26" s="167"/>
      <c r="I26" s="168"/>
    </row>
    <row r="27" spans="1:9" ht="15">
      <c r="A27" s="86"/>
      <c r="B27" s="166"/>
      <c r="C27" s="166"/>
      <c r="D27" s="167"/>
      <c r="E27" s="167"/>
      <c r="F27" s="167"/>
      <c r="G27" s="167"/>
      <c r="H27" s="167"/>
      <c r="I27" s="168"/>
    </row>
    <row r="28" spans="1:9" ht="15">
      <c r="A28" s="86"/>
      <c r="B28" s="166"/>
      <c r="C28" s="166"/>
      <c r="D28" s="167"/>
      <c r="E28" s="167"/>
      <c r="F28" s="167"/>
      <c r="G28" s="167"/>
      <c r="H28" s="167"/>
      <c r="I28" s="168"/>
    </row>
    <row r="29" spans="1:9" ht="15">
      <c r="A29" s="86"/>
      <c r="B29" s="166"/>
      <c r="C29" s="166"/>
      <c r="D29" s="167"/>
      <c r="E29" s="167"/>
      <c r="F29" s="167"/>
      <c r="G29" s="167"/>
      <c r="H29" s="167"/>
      <c r="I29" s="168"/>
    </row>
    <row r="30" spans="1:9" ht="15">
      <c r="A30" s="86"/>
      <c r="B30" s="166"/>
      <c r="C30" s="166"/>
      <c r="D30" s="167"/>
      <c r="E30" s="167"/>
      <c r="F30" s="167"/>
      <c r="G30" s="167"/>
      <c r="H30" s="167"/>
      <c r="I30" s="168"/>
    </row>
    <row r="31" spans="1:9" ht="15">
      <c r="A31" s="86"/>
      <c r="B31" s="166"/>
      <c r="C31" s="166"/>
      <c r="D31" s="167"/>
      <c r="E31" s="167"/>
      <c r="F31" s="167"/>
      <c r="G31" s="167"/>
      <c r="H31" s="167"/>
      <c r="I31" s="168"/>
    </row>
    <row r="32" spans="1:9" ht="15">
      <c r="A32" s="86"/>
      <c r="B32" s="166"/>
      <c r="C32" s="166"/>
      <c r="D32" s="167"/>
      <c r="E32" s="167"/>
      <c r="F32" s="167"/>
      <c r="G32" s="167"/>
      <c r="H32" s="167"/>
      <c r="I32" s="168"/>
    </row>
    <row r="33" spans="1:9" ht="15">
      <c r="A33" s="86"/>
      <c r="B33" s="166"/>
      <c r="C33" s="166"/>
      <c r="D33" s="167"/>
      <c r="E33" s="167"/>
      <c r="F33" s="167"/>
      <c r="G33" s="167"/>
      <c r="H33" s="167"/>
      <c r="I33" s="168"/>
    </row>
    <row r="34" spans="1:9" ht="15">
      <c r="A34" s="86"/>
      <c r="B34" s="166"/>
      <c r="C34" s="166"/>
      <c r="D34" s="167"/>
      <c r="E34" s="167"/>
      <c r="F34" s="167"/>
      <c r="G34" s="167"/>
      <c r="H34" s="167"/>
      <c r="I34" s="168"/>
    </row>
    <row r="35" spans="1:9" ht="15">
      <c r="A35" s="86"/>
      <c r="B35" s="166"/>
      <c r="C35" s="166"/>
      <c r="D35" s="167"/>
      <c r="E35" s="167"/>
      <c r="F35" s="167"/>
      <c r="G35" s="167"/>
      <c r="H35" s="167"/>
      <c r="I35" s="168"/>
    </row>
    <row r="36" spans="1:9" ht="15">
      <c r="A36" s="86"/>
      <c r="B36" s="166"/>
      <c r="C36" s="166"/>
      <c r="D36" s="167"/>
      <c r="E36" s="167"/>
      <c r="F36" s="167"/>
      <c r="G36" s="167"/>
      <c r="H36" s="167"/>
      <c r="I36" s="168"/>
    </row>
    <row r="37" spans="1:9" ht="15">
      <c r="A37" s="86"/>
      <c r="B37" s="166"/>
      <c r="C37" s="166"/>
      <c r="D37" s="167"/>
      <c r="E37" s="167"/>
      <c r="F37" s="167"/>
      <c r="G37" s="167"/>
      <c r="H37" s="167"/>
      <c r="I37" s="168"/>
    </row>
    <row r="38" spans="1:9" ht="15">
      <c r="A38" s="86"/>
      <c r="B38" s="166"/>
      <c r="C38" s="166"/>
      <c r="D38" s="167"/>
      <c r="E38" s="167"/>
      <c r="F38" s="167"/>
      <c r="G38" s="167"/>
      <c r="H38" s="167"/>
      <c r="I38" s="168"/>
    </row>
    <row r="39" spans="1:9" ht="15">
      <c r="A39" s="86"/>
      <c r="B39" s="166"/>
      <c r="C39" s="166"/>
      <c r="D39" s="167"/>
      <c r="E39" s="167"/>
      <c r="F39" s="167"/>
      <c r="G39" s="167"/>
      <c r="H39" s="167"/>
      <c r="I39" s="168"/>
    </row>
    <row r="40" spans="1:9" ht="15">
      <c r="A40" s="86"/>
      <c r="B40" s="166"/>
      <c r="C40" s="166"/>
      <c r="D40" s="167"/>
      <c r="E40" s="167"/>
      <c r="F40" s="167"/>
      <c r="G40" s="167"/>
      <c r="H40" s="167"/>
      <c r="I40" s="168"/>
    </row>
    <row r="41" spans="1:9" ht="15">
      <c r="A41" s="86"/>
      <c r="B41" s="166"/>
      <c r="C41" s="166"/>
      <c r="D41" s="167"/>
      <c r="E41" s="167"/>
      <c r="F41" s="167"/>
      <c r="G41" s="167"/>
      <c r="H41" s="167"/>
      <c r="I41" s="168"/>
    </row>
    <row r="42" spans="1:9" ht="15">
      <c r="A42" s="86"/>
      <c r="B42" s="166"/>
      <c r="C42" s="166"/>
      <c r="D42" s="167"/>
      <c r="E42" s="167"/>
      <c r="F42" s="167"/>
      <c r="G42" s="167"/>
      <c r="H42" s="167"/>
      <c r="I42" s="168"/>
    </row>
    <row r="43" spans="1:9" ht="15">
      <c r="A43" s="86"/>
      <c r="B43" s="166"/>
      <c r="C43" s="166"/>
      <c r="D43" s="167"/>
      <c r="E43" s="167"/>
      <c r="F43" s="167"/>
      <c r="G43" s="167"/>
      <c r="H43" s="167"/>
      <c r="I43" s="168"/>
    </row>
    <row r="44" spans="1:9" ht="15">
      <c r="A44" s="86"/>
      <c r="B44" s="166"/>
      <c r="C44" s="166"/>
      <c r="D44" s="167"/>
      <c r="E44" s="167"/>
      <c r="F44" s="167"/>
      <c r="G44" s="167"/>
      <c r="H44" s="167"/>
      <c r="I44" s="168"/>
    </row>
    <row r="45" spans="1:9" ht="15">
      <c r="A45" s="86"/>
      <c r="B45" s="166"/>
      <c r="C45" s="166"/>
      <c r="D45" s="167"/>
      <c r="E45" s="167"/>
      <c r="F45" s="167"/>
      <c r="G45" s="167"/>
      <c r="H45" s="167"/>
      <c r="I45" s="168"/>
    </row>
    <row r="46" spans="1:9" ht="15">
      <c r="A46" s="87"/>
      <c r="B46" s="166"/>
      <c r="C46" s="166"/>
      <c r="D46" s="167"/>
      <c r="E46" s="167"/>
      <c r="F46" s="167"/>
      <c r="G46" s="167"/>
      <c r="H46" s="167"/>
      <c r="I46" s="168"/>
    </row>
    <row r="47" spans="1:9" ht="15">
      <c r="A47" s="87"/>
      <c r="B47" s="166"/>
      <c r="C47" s="166"/>
      <c r="D47" s="167"/>
      <c r="E47" s="167"/>
      <c r="F47" s="167"/>
      <c r="G47" s="167"/>
      <c r="H47" s="167"/>
      <c r="I47" s="168"/>
    </row>
    <row r="48" spans="1:9" ht="15.75" thickBot="1">
      <c r="A48" s="88"/>
      <c r="B48" s="163"/>
      <c r="C48" s="163"/>
      <c r="D48" s="164"/>
      <c r="E48" s="164"/>
      <c r="F48" s="164"/>
      <c r="G48" s="164"/>
      <c r="H48" s="164"/>
      <c r="I48" s="165"/>
    </row>
  </sheetData>
  <sheetProtection password="F33E" sheet="1" objects="1" scenarios="1" formatCells="0" formatColumns="0" formatRows="0" selectLockedCells="1"/>
  <mergeCells count="9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B24:C24"/>
    <mergeCell ref="D24:I24"/>
    <mergeCell ref="B25:C25"/>
    <mergeCell ref="D25:I25"/>
    <mergeCell ref="B26:C26"/>
    <mergeCell ref="D26:I26"/>
    <mergeCell ref="B21:C21"/>
    <mergeCell ref="D21:I21"/>
    <mergeCell ref="B22:C22"/>
    <mergeCell ref="D22:I22"/>
    <mergeCell ref="B23:C23"/>
    <mergeCell ref="D23:I23"/>
    <mergeCell ref="B37:C37"/>
    <mergeCell ref="D37:I37"/>
    <mergeCell ref="B38:C38"/>
    <mergeCell ref="B39:C39"/>
    <mergeCell ref="D38:I38"/>
    <mergeCell ref="D39:I39"/>
    <mergeCell ref="B29:C29"/>
    <mergeCell ref="D29:I29"/>
    <mergeCell ref="B30:C30"/>
    <mergeCell ref="D30:I30"/>
    <mergeCell ref="B34:C34"/>
    <mergeCell ref="D34:I34"/>
    <mergeCell ref="B32:C32"/>
    <mergeCell ref="D32:I32"/>
    <mergeCell ref="B33:C33"/>
    <mergeCell ref="D33:I33"/>
    <mergeCell ref="D31:I31"/>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40:C40"/>
    <mergeCell ref="D40:I40"/>
    <mergeCell ref="B47:C47"/>
    <mergeCell ref="D47:I47"/>
    <mergeCell ref="B44:C44"/>
    <mergeCell ref="D44:I44"/>
    <mergeCell ref="B48:C48"/>
    <mergeCell ref="D48:I48"/>
    <mergeCell ref="B41:C41"/>
    <mergeCell ref="D41:I41"/>
    <mergeCell ref="B42:C42"/>
    <mergeCell ref="D42:I42"/>
    <mergeCell ref="B46:C46"/>
    <mergeCell ref="D46:I46"/>
    <mergeCell ref="B45:C45"/>
    <mergeCell ref="D45:I45"/>
    <mergeCell ref="B43:C43"/>
    <mergeCell ref="D43:I43"/>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topLeftCell="A10" zoomScaleSheetLayoutView="100" workbookViewId="0">
      <selection activeCell="A10" sqref="A10:N43"/>
    </sheetView>
  </sheetViews>
  <sheetFormatPr defaultColWidth="9.140625" defaultRowHeight="16.5"/>
  <cols>
    <col min="1" max="2" width="8.7109375" style="6" customWidth="1"/>
    <col min="3" max="3" width="5.140625" style="6" customWidth="1"/>
    <col min="4" max="4" width="8.7109375" style="6" customWidth="1"/>
    <col min="5" max="6" width="6.7109375" style="6" customWidth="1"/>
    <col min="7" max="7" width="6.85546875" style="6" customWidth="1"/>
    <col min="8" max="12" width="6.7109375" style="6" customWidth="1"/>
    <col min="13" max="13" width="12" style="6" customWidth="1"/>
    <col min="14" max="14" width="9.28515625" style="6" customWidth="1"/>
    <col min="15" max="18" width="9.140625" style="5" customWidth="1"/>
    <col min="19" max="19" width="9.140625" style="5"/>
    <col min="20" max="16384" width="9.140625" style="1"/>
  </cols>
  <sheetData>
    <row r="1" spans="1:14" ht="18.75">
      <c r="A1" s="177" t="s">
        <v>192</v>
      </c>
      <c r="B1" s="178"/>
      <c r="C1" s="178"/>
      <c r="D1" s="178"/>
      <c r="E1" s="178"/>
      <c r="F1" s="178"/>
      <c r="G1" s="178"/>
      <c r="H1" s="178"/>
      <c r="I1" s="178"/>
      <c r="J1" s="178"/>
      <c r="K1" s="178"/>
      <c r="L1" s="178"/>
      <c r="M1" s="178"/>
      <c r="N1" s="179"/>
    </row>
    <row r="2" spans="1:14" ht="16.5" customHeight="1">
      <c r="A2" s="180" t="s">
        <v>9</v>
      </c>
      <c r="B2" s="181"/>
      <c r="C2" s="181"/>
      <c r="D2" s="182" t="s">
        <v>10</v>
      </c>
      <c r="E2" s="182"/>
      <c r="F2" s="182"/>
      <c r="G2" s="182"/>
      <c r="H2" s="182"/>
      <c r="I2" s="182"/>
      <c r="J2" s="182"/>
      <c r="K2" s="182"/>
      <c r="L2" s="182"/>
      <c r="M2" s="182"/>
      <c r="N2" s="183"/>
    </row>
    <row r="3" spans="1:14" ht="34.5" customHeight="1">
      <c r="A3" s="180" t="s">
        <v>0</v>
      </c>
      <c r="B3" s="181"/>
      <c r="C3" s="181"/>
      <c r="D3" s="182"/>
      <c r="E3" s="182"/>
      <c r="F3" s="182"/>
      <c r="G3" s="182"/>
      <c r="H3" s="182"/>
      <c r="I3" s="182"/>
      <c r="J3" s="182"/>
      <c r="K3" s="182"/>
      <c r="L3" s="182"/>
      <c r="M3" s="182"/>
      <c r="N3" s="183"/>
    </row>
    <row r="4" spans="1:14" ht="28.5" customHeight="1">
      <c r="A4" s="180" t="s">
        <v>1</v>
      </c>
      <c r="B4" s="181"/>
      <c r="C4" s="181"/>
      <c r="D4" s="182" t="s">
        <v>4</v>
      </c>
      <c r="E4" s="182"/>
      <c r="F4" s="182"/>
      <c r="G4" s="182"/>
      <c r="H4" s="182"/>
      <c r="I4" s="182"/>
      <c r="J4" s="182"/>
      <c r="K4" s="182"/>
      <c r="L4" s="182"/>
      <c r="M4" s="182"/>
      <c r="N4" s="183"/>
    </row>
    <row r="5" spans="1:14" ht="16.5" customHeight="1">
      <c r="A5" s="180" t="s">
        <v>2</v>
      </c>
      <c r="B5" s="181"/>
      <c r="C5" s="181"/>
      <c r="D5" s="196" t="s">
        <v>11</v>
      </c>
      <c r="E5" s="196"/>
      <c r="F5" s="196"/>
      <c r="G5" s="196"/>
      <c r="H5" s="196"/>
      <c r="I5" s="196"/>
      <c r="J5" s="196"/>
      <c r="K5" s="196"/>
      <c r="L5" s="196"/>
      <c r="M5" s="196"/>
      <c r="N5" s="197"/>
    </row>
    <row r="6" spans="1:14" ht="16.5" customHeight="1">
      <c r="A6" s="180" t="s">
        <v>12</v>
      </c>
      <c r="B6" s="181"/>
      <c r="C6" s="181"/>
      <c r="D6" s="196" t="s">
        <v>3</v>
      </c>
      <c r="E6" s="196"/>
      <c r="F6" s="196"/>
      <c r="G6" s="196"/>
      <c r="H6" s="196"/>
      <c r="I6" s="196"/>
      <c r="J6" s="196"/>
      <c r="K6" s="196"/>
      <c r="L6" s="196"/>
      <c r="M6" s="196"/>
      <c r="N6" s="197"/>
    </row>
    <row r="7" spans="1:14" ht="16.5" customHeight="1">
      <c r="A7" s="180" t="s">
        <v>13</v>
      </c>
      <c r="B7" s="181"/>
      <c r="C7" s="181"/>
      <c r="D7" s="198" t="s">
        <v>14</v>
      </c>
      <c r="E7" s="198"/>
      <c r="F7" s="198"/>
      <c r="G7" s="198"/>
      <c r="H7" s="198"/>
      <c r="I7" s="198"/>
      <c r="J7" s="198"/>
      <c r="K7" s="198"/>
      <c r="L7" s="198"/>
      <c r="M7" s="198"/>
      <c r="N7" s="199"/>
    </row>
    <row r="8" spans="1:14" ht="16.5" customHeight="1">
      <c r="A8" s="180" t="s">
        <v>46</v>
      </c>
      <c r="B8" s="181"/>
      <c r="C8" s="181"/>
      <c r="D8" s="200" t="s">
        <v>47</v>
      </c>
      <c r="E8" s="200"/>
      <c r="F8" s="200"/>
      <c r="G8" s="200"/>
      <c r="H8" s="200"/>
      <c r="I8" s="200"/>
      <c r="J8" s="200"/>
      <c r="K8" s="200"/>
      <c r="L8" s="200"/>
      <c r="M8" s="200"/>
      <c r="N8" s="201"/>
    </row>
    <row r="9" spans="1:14" ht="27.75" customHeight="1">
      <c r="A9" s="184" t="s">
        <v>16</v>
      </c>
      <c r="B9" s="185"/>
      <c r="C9" s="185"/>
      <c r="D9" s="185"/>
      <c r="E9" s="185"/>
      <c r="F9" s="185"/>
      <c r="G9" s="185"/>
      <c r="H9" s="185"/>
      <c r="I9" s="185"/>
      <c r="J9" s="185"/>
      <c r="K9" s="185"/>
      <c r="L9" s="185"/>
      <c r="M9" s="185"/>
      <c r="N9" s="186"/>
    </row>
    <row r="10" spans="1:14" ht="16.5" customHeight="1">
      <c r="A10" s="187">
        <v>0</v>
      </c>
      <c r="B10" s="188"/>
      <c r="C10" s="188"/>
      <c r="D10" s="188"/>
      <c r="E10" s="188"/>
      <c r="F10" s="188"/>
      <c r="G10" s="188"/>
      <c r="H10" s="188"/>
      <c r="I10" s="188"/>
      <c r="J10" s="188"/>
      <c r="K10" s="188"/>
      <c r="L10" s="188"/>
      <c r="M10" s="188"/>
      <c r="N10" s="189"/>
    </row>
    <row r="11" spans="1:14" ht="16.5" customHeight="1">
      <c r="A11" s="190"/>
      <c r="B11" s="191"/>
      <c r="C11" s="191"/>
      <c r="D11" s="191"/>
      <c r="E11" s="191"/>
      <c r="F11" s="191"/>
      <c r="G11" s="191"/>
      <c r="H11" s="191"/>
      <c r="I11" s="191"/>
      <c r="J11" s="191"/>
      <c r="K11" s="191"/>
      <c r="L11" s="191"/>
      <c r="M11" s="191"/>
      <c r="N11" s="192"/>
    </row>
    <row r="12" spans="1:14" ht="16.5" customHeight="1">
      <c r="A12" s="190"/>
      <c r="B12" s="191"/>
      <c r="C12" s="191"/>
      <c r="D12" s="191"/>
      <c r="E12" s="191"/>
      <c r="F12" s="191"/>
      <c r="G12" s="191"/>
      <c r="H12" s="191"/>
      <c r="I12" s="191"/>
      <c r="J12" s="191"/>
      <c r="K12" s="191"/>
      <c r="L12" s="191"/>
      <c r="M12" s="191"/>
      <c r="N12" s="192"/>
    </row>
    <row r="13" spans="1:14" ht="16.5" customHeight="1">
      <c r="A13" s="190"/>
      <c r="B13" s="191"/>
      <c r="C13" s="191"/>
      <c r="D13" s="191"/>
      <c r="E13" s="191"/>
      <c r="F13" s="191"/>
      <c r="G13" s="191"/>
      <c r="H13" s="191"/>
      <c r="I13" s="191"/>
      <c r="J13" s="191"/>
      <c r="K13" s="191"/>
      <c r="L13" s="191"/>
      <c r="M13" s="191"/>
      <c r="N13" s="192"/>
    </row>
    <row r="14" spans="1:14" ht="16.5" customHeight="1">
      <c r="A14" s="190"/>
      <c r="B14" s="191"/>
      <c r="C14" s="191"/>
      <c r="D14" s="191"/>
      <c r="E14" s="191"/>
      <c r="F14" s="191"/>
      <c r="G14" s="191"/>
      <c r="H14" s="191"/>
      <c r="I14" s="191"/>
      <c r="J14" s="191"/>
      <c r="K14" s="191"/>
      <c r="L14" s="191"/>
      <c r="M14" s="191"/>
      <c r="N14" s="192"/>
    </row>
    <row r="15" spans="1:14" ht="16.5" customHeight="1">
      <c r="A15" s="190"/>
      <c r="B15" s="191"/>
      <c r="C15" s="191"/>
      <c r="D15" s="191"/>
      <c r="E15" s="191"/>
      <c r="F15" s="191"/>
      <c r="G15" s="191"/>
      <c r="H15" s="191"/>
      <c r="I15" s="191"/>
      <c r="J15" s="191"/>
      <c r="K15" s="191"/>
      <c r="L15" s="191"/>
      <c r="M15" s="191"/>
      <c r="N15" s="192"/>
    </row>
    <row r="16" spans="1:14" ht="16.5" customHeight="1">
      <c r="A16" s="190"/>
      <c r="B16" s="191"/>
      <c r="C16" s="191"/>
      <c r="D16" s="191"/>
      <c r="E16" s="191"/>
      <c r="F16" s="191"/>
      <c r="G16" s="191"/>
      <c r="H16" s="191"/>
      <c r="I16" s="191"/>
      <c r="J16" s="191"/>
      <c r="K16" s="191"/>
      <c r="L16" s="191"/>
      <c r="M16" s="191"/>
      <c r="N16" s="192"/>
    </row>
    <row r="17" spans="1:14" ht="16.5" customHeight="1">
      <c r="A17" s="190"/>
      <c r="B17" s="191"/>
      <c r="C17" s="191"/>
      <c r="D17" s="191"/>
      <c r="E17" s="191"/>
      <c r="F17" s="191"/>
      <c r="G17" s="191"/>
      <c r="H17" s="191"/>
      <c r="I17" s="191"/>
      <c r="J17" s="191"/>
      <c r="K17" s="191"/>
      <c r="L17" s="191"/>
      <c r="M17" s="191"/>
      <c r="N17" s="192"/>
    </row>
    <row r="18" spans="1:14" ht="16.5" customHeight="1">
      <c r="A18" s="190"/>
      <c r="B18" s="191"/>
      <c r="C18" s="191"/>
      <c r="D18" s="191"/>
      <c r="E18" s="191"/>
      <c r="F18" s="191"/>
      <c r="G18" s="191"/>
      <c r="H18" s="191"/>
      <c r="I18" s="191"/>
      <c r="J18" s="191"/>
      <c r="K18" s="191"/>
      <c r="L18" s="191"/>
      <c r="M18" s="191"/>
      <c r="N18" s="192"/>
    </row>
    <row r="19" spans="1:14" ht="16.5" customHeight="1">
      <c r="A19" s="190"/>
      <c r="B19" s="191"/>
      <c r="C19" s="191"/>
      <c r="D19" s="191"/>
      <c r="E19" s="191"/>
      <c r="F19" s="191"/>
      <c r="G19" s="191"/>
      <c r="H19" s="191"/>
      <c r="I19" s="191"/>
      <c r="J19" s="191"/>
      <c r="K19" s="191"/>
      <c r="L19" s="191"/>
      <c r="M19" s="191"/>
      <c r="N19" s="192"/>
    </row>
    <row r="20" spans="1:14" ht="16.5" customHeight="1">
      <c r="A20" s="190"/>
      <c r="B20" s="191"/>
      <c r="C20" s="191"/>
      <c r="D20" s="191"/>
      <c r="E20" s="191"/>
      <c r="F20" s="191"/>
      <c r="G20" s="191"/>
      <c r="H20" s="191"/>
      <c r="I20" s="191"/>
      <c r="J20" s="191"/>
      <c r="K20" s="191"/>
      <c r="L20" s="191"/>
      <c r="M20" s="191"/>
      <c r="N20" s="192"/>
    </row>
    <row r="21" spans="1:14" ht="16.5" customHeight="1">
      <c r="A21" s="190"/>
      <c r="B21" s="191"/>
      <c r="C21" s="191"/>
      <c r="D21" s="191"/>
      <c r="E21" s="191"/>
      <c r="F21" s="191"/>
      <c r="G21" s="191"/>
      <c r="H21" s="191"/>
      <c r="I21" s="191"/>
      <c r="J21" s="191"/>
      <c r="K21" s="191"/>
      <c r="L21" s="191"/>
      <c r="M21" s="191"/>
      <c r="N21" s="192"/>
    </row>
    <row r="22" spans="1:14" ht="16.5" customHeight="1">
      <c r="A22" s="190"/>
      <c r="B22" s="191"/>
      <c r="C22" s="191"/>
      <c r="D22" s="191"/>
      <c r="E22" s="191"/>
      <c r="F22" s="191"/>
      <c r="G22" s="191"/>
      <c r="H22" s="191"/>
      <c r="I22" s="191"/>
      <c r="J22" s="191"/>
      <c r="K22" s="191"/>
      <c r="L22" s="191"/>
      <c r="M22" s="191"/>
      <c r="N22" s="192"/>
    </row>
    <row r="23" spans="1:14" ht="16.5" customHeight="1">
      <c r="A23" s="190"/>
      <c r="B23" s="191"/>
      <c r="C23" s="191"/>
      <c r="D23" s="191"/>
      <c r="E23" s="191"/>
      <c r="F23" s="191"/>
      <c r="G23" s="191"/>
      <c r="H23" s="191"/>
      <c r="I23" s="191"/>
      <c r="J23" s="191"/>
      <c r="K23" s="191"/>
      <c r="L23" s="191"/>
      <c r="M23" s="191"/>
      <c r="N23" s="192"/>
    </row>
    <row r="24" spans="1:14" ht="16.5" customHeight="1">
      <c r="A24" s="190"/>
      <c r="B24" s="191"/>
      <c r="C24" s="191"/>
      <c r="D24" s="191"/>
      <c r="E24" s="191"/>
      <c r="F24" s="191"/>
      <c r="G24" s="191"/>
      <c r="H24" s="191"/>
      <c r="I24" s="191"/>
      <c r="J24" s="191"/>
      <c r="K24" s="191"/>
      <c r="L24" s="191"/>
      <c r="M24" s="191"/>
      <c r="N24" s="192"/>
    </row>
    <row r="25" spans="1:14" ht="16.5" customHeight="1">
      <c r="A25" s="190"/>
      <c r="B25" s="191"/>
      <c r="C25" s="191"/>
      <c r="D25" s="191"/>
      <c r="E25" s="191"/>
      <c r="F25" s="191"/>
      <c r="G25" s="191"/>
      <c r="H25" s="191"/>
      <c r="I25" s="191"/>
      <c r="J25" s="191"/>
      <c r="K25" s="191"/>
      <c r="L25" s="191"/>
      <c r="M25" s="191"/>
      <c r="N25" s="192"/>
    </row>
    <row r="26" spans="1:14" ht="16.5" customHeight="1">
      <c r="A26" s="190"/>
      <c r="B26" s="191"/>
      <c r="C26" s="191"/>
      <c r="D26" s="191"/>
      <c r="E26" s="191"/>
      <c r="F26" s="191"/>
      <c r="G26" s="191"/>
      <c r="H26" s="191"/>
      <c r="I26" s="191"/>
      <c r="J26" s="191"/>
      <c r="K26" s="191"/>
      <c r="L26" s="191"/>
      <c r="M26" s="191"/>
      <c r="N26" s="192"/>
    </row>
    <row r="27" spans="1:14" ht="16.5" customHeight="1">
      <c r="A27" s="190"/>
      <c r="B27" s="191"/>
      <c r="C27" s="191"/>
      <c r="D27" s="191"/>
      <c r="E27" s="191"/>
      <c r="F27" s="191"/>
      <c r="G27" s="191"/>
      <c r="H27" s="191"/>
      <c r="I27" s="191"/>
      <c r="J27" s="191"/>
      <c r="K27" s="191"/>
      <c r="L27" s="191"/>
      <c r="M27" s="191"/>
      <c r="N27" s="192"/>
    </row>
    <row r="28" spans="1:14" ht="16.5" customHeight="1">
      <c r="A28" s="190"/>
      <c r="B28" s="191"/>
      <c r="C28" s="191"/>
      <c r="D28" s="191"/>
      <c r="E28" s="191"/>
      <c r="F28" s="191"/>
      <c r="G28" s="191"/>
      <c r="H28" s="191"/>
      <c r="I28" s="191"/>
      <c r="J28" s="191"/>
      <c r="K28" s="191"/>
      <c r="L28" s="191"/>
      <c r="M28" s="191"/>
      <c r="N28" s="192"/>
    </row>
    <row r="29" spans="1:14" ht="16.5" customHeight="1">
      <c r="A29" s="190"/>
      <c r="B29" s="191"/>
      <c r="C29" s="191"/>
      <c r="D29" s="191"/>
      <c r="E29" s="191"/>
      <c r="F29" s="191"/>
      <c r="G29" s="191"/>
      <c r="H29" s="191"/>
      <c r="I29" s="191"/>
      <c r="J29" s="191"/>
      <c r="K29" s="191"/>
      <c r="L29" s="191"/>
      <c r="M29" s="191"/>
      <c r="N29" s="192"/>
    </row>
    <row r="30" spans="1:14" ht="16.5" customHeight="1">
      <c r="A30" s="190"/>
      <c r="B30" s="191"/>
      <c r="C30" s="191"/>
      <c r="D30" s="191"/>
      <c r="E30" s="191"/>
      <c r="F30" s="191"/>
      <c r="G30" s="191"/>
      <c r="H30" s="191"/>
      <c r="I30" s="191"/>
      <c r="J30" s="191"/>
      <c r="K30" s="191"/>
      <c r="L30" s="191"/>
      <c r="M30" s="191"/>
      <c r="N30" s="192"/>
    </row>
    <row r="31" spans="1:14" ht="16.5" customHeight="1">
      <c r="A31" s="190"/>
      <c r="B31" s="191"/>
      <c r="C31" s="191"/>
      <c r="D31" s="191"/>
      <c r="E31" s="191"/>
      <c r="F31" s="191"/>
      <c r="G31" s="191"/>
      <c r="H31" s="191"/>
      <c r="I31" s="191"/>
      <c r="J31" s="191"/>
      <c r="K31" s="191"/>
      <c r="L31" s="191"/>
      <c r="M31" s="191"/>
      <c r="N31" s="192"/>
    </row>
    <row r="32" spans="1:14" ht="16.5" customHeight="1">
      <c r="A32" s="190"/>
      <c r="B32" s="191"/>
      <c r="C32" s="191"/>
      <c r="D32" s="191"/>
      <c r="E32" s="191"/>
      <c r="F32" s="191"/>
      <c r="G32" s="191"/>
      <c r="H32" s="191"/>
      <c r="I32" s="191"/>
      <c r="J32" s="191"/>
      <c r="K32" s="191"/>
      <c r="L32" s="191"/>
      <c r="M32" s="191"/>
      <c r="N32" s="192"/>
    </row>
    <row r="33" spans="1:14" ht="16.5" customHeight="1">
      <c r="A33" s="190"/>
      <c r="B33" s="191"/>
      <c r="C33" s="191"/>
      <c r="D33" s="191"/>
      <c r="E33" s="191"/>
      <c r="F33" s="191"/>
      <c r="G33" s="191"/>
      <c r="H33" s="191"/>
      <c r="I33" s="191"/>
      <c r="J33" s="191"/>
      <c r="K33" s="191"/>
      <c r="L33" s="191"/>
      <c r="M33" s="191"/>
      <c r="N33" s="192"/>
    </row>
    <row r="34" spans="1:14" ht="16.5" customHeight="1">
      <c r="A34" s="190"/>
      <c r="B34" s="191"/>
      <c r="C34" s="191"/>
      <c r="D34" s="191"/>
      <c r="E34" s="191"/>
      <c r="F34" s="191"/>
      <c r="G34" s="191"/>
      <c r="H34" s="191"/>
      <c r="I34" s="191"/>
      <c r="J34" s="191"/>
      <c r="K34" s="191"/>
      <c r="L34" s="191"/>
      <c r="M34" s="191"/>
      <c r="N34" s="192"/>
    </row>
    <row r="35" spans="1:14" ht="16.5" customHeight="1">
      <c r="A35" s="190"/>
      <c r="B35" s="191"/>
      <c r="C35" s="191"/>
      <c r="D35" s="191"/>
      <c r="E35" s="191"/>
      <c r="F35" s="191"/>
      <c r="G35" s="191"/>
      <c r="H35" s="191"/>
      <c r="I35" s="191"/>
      <c r="J35" s="191"/>
      <c r="K35" s="191"/>
      <c r="L35" s="191"/>
      <c r="M35" s="191"/>
      <c r="N35" s="192"/>
    </row>
    <row r="36" spans="1:14" ht="16.5" customHeight="1">
      <c r="A36" s="190"/>
      <c r="B36" s="191"/>
      <c r="C36" s="191"/>
      <c r="D36" s="191"/>
      <c r="E36" s="191"/>
      <c r="F36" s="191"/>
      <c r="G36" s="191"/>
      <c r="H36" s="191"/>
      <c r="I36" s="191"/>
      <c r="J36" s="191"/>
      <c r="K36" s="191"/>
      <c r="L36" s="191"/>
      <c r="M36" s="191"/>
      <c r="N36" s="192"/>
    </row>
    <row r="37" spans="1:14" ht="16.5" customHeight="1">
      <c r="A37" s="190"/>
      <c r="B37" s="191"/>
      <c r="C37" s="191"/>
      <c r="D37" s="191"/>
      <c r="E37" s="191"/>
      <c r="F37" s="191"/>
      <c r="G37" s="191"/>
      <c r="H37" s="191"/>
      <c r="I37" s="191"/>
      <c r="J37" s="191"/>
      <c r="K37" s="191"/>
      <c r="L37" s="191"/>
      <c r="M37" s="191"/>
      <c r="N37" s="192"/>
    </row>
    <row r="38" spans="1:14" ht="16.5" customHeight="1">
      <c r="A38" s="190"/>
      <c r="B38" s="191"/>
      <c r="C38" s="191"/>
      <c r="D38" s="191"/>
      <c r="E38" s="191"/>
      <c r="F38" s="191"/>
      <c r="G38" s="191"/>
      <c r="H38" s="191"/>
      <c r="I38" s="191"/>
      <c r="J38" s="191"/>
      <c r="K38" s="191"/>
      <c r="L38" s="191"/>
      <c r="M38" s="191"/>
      <c r="N38" s="192"/>
    </row>
    <row r="39" spans="1:14" ht="16.5" customHeight="1">
      <c r="A39" s="190"/>
      <c r="B39" s="191"/>
      <c r="C39" s="191"/>
      <c r="D39" s="191"/>
      <c r="E39" s="191"/>
      <c r="F39" s="191"/>
      <c r="G39" s="191"/>
      <c r="H39" s="191"/>
      <c r="I39" s="191"/>
      <c r="J39" s="191"/>
      <c r="K39" s="191"/>
      <c r="L39" s="191"/>
      <c r="M39" s="191"/>
      <c r="N39" s="192"/>
    </row>
    <row r="40" spans="1:14">
      <c r="A40" s="190"/>
      <c r="B40" s="191"/>
      <c r="C40" s="191"/>
      <c r="D40" s="191"/>
      <c r="E40" s="191"/>
      <c r="F40" s="191"/>
      <c r="G40" s="191"/>
      <c r="H40" s="191"/>
      <c r="I40" s="191"/>
      <c r="J40" s="191"/>
      <c r="K40" s="191"/>
      <c r="L40" s="191"/>
      <c r="M40" s="191"/>
      <c r="N40" s="192"/>
    </row>
    <row r="41" spans="1:14">
      <c r="A41" s="190"/>
      <c r="B41" s="191"/>
      <c r="C41" s="191"/>
      <c r="D41" s="191"/>
      <c r="E41" s="191"/>
      <c r="F41" s="191"/>
      <c r="G41" s="191"/>
      <c r="H41" s="191"/>
      <c r="I41" s="191"/>
      <c r="J41" s="191"/>
      <c r="K41" s="191"/>
      <c r="L41" s="191"/>
      <c r="M41" s="191"/>
      <c r="N41" s="192"/>
    </row>
    <row r="42" spans="1:14" ht="20.25" customHeight="1">
      <c r="A42" s="190"/>
      <c r="B42" s="191"/>
      <c r="C42" s="191"/>
      <c r="D42" s="191"/>
      <c r="E42" s="191"/>
      <c r="F42" s="191"/>
      <c r="G42" s="191"/>
      <c r="H42" s="191"/>
      <c r="I42" s="191"/>
      <c r="J42" s="191"/>
      <c r="K42" s="191"/>
      <c r="L42" s="191"/>
      <c r="M42" s="191"/>
      <c r="N42" s="192"/>
    </row>
    <row r="43" spans="1:14" ht="17.25" thickBot="1">
      <c r="A43" s="193"/>
      <c r="B43" s="194"/>
      <c r="C43" s="194"/>
      <c r="D43" s="194"/>
      <c r="E43" s="194"/>
      <c r="F43" s="194"/>
      <c r="G43" s="194"/>
      <c r="H43" s="194"/>
      <c r="I43" s="194"/>
      <c r="J43" s="194"/>
      <c r="K43" s="194"/>
      <c r="L43" s="194"/>
      <c r="M43" s="194"/>
      <c r="N43" s="195"/>
    </row>
  </sheetData>
  <sheetProtection password="F33E" sheet="1" formatCells="0" formatColumns="0" formatRows="0" selectLockedCells="1" autoFilter="0" pivotTables="0"/>
  <protectedRanges>
    <protectedRange sqref="A12:M12" name="範圍4_1_1"/>
    <protectedRange sqref="A10:M10" name="範圍3_1_1"/>
  </protectedRanges>
  <mergeCells count="17">
    <mergeCell ref="A9:N9"/>
    <mergeCell ref="A10:N43"/>
    <mergeCell ref="A4:C4"/>
    <mergeCell ref="D4:N4"/>
    <mergeCell ref="A5:C5"/>
    <mergeCell ref="D5:N5"/>
    <mergeCell ref="A6:C6"/>
    <mergeCell ref="D6:N6"/>
    <mergeCell ref="A7:C7"/>
    <mergeCell ref="D7:N7"/>
    <mergeCell ref="A8:C8"/>
    <mergeCell ref="D8:N8"/>
    <mergeCell ref="A1:N1"/>
    <mergeCell ref="A2:C2"/>
    <mergeCell ref="D2:N2"/>
    <mergeCell ref="A3:C3"/>
    <mergeCell ref="D3:N3"/>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topLeftCell="A13" zoomScaleSheetLayoutView="100" workbookViewId="0">
      <selection activeCell="B16" sqref="B16:F16"/>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6" t="s">
        <v>193</v>
      </c>
      <c r="B1" s="217"/>
      <c r="C1" s="217"/>
      <c r="D1" s="217"/>
      <c r="E1" s="217"/>
      <c r="F1" s="218"/>
    </row>
    <row r="2" spans="1:6" ht="15" customHeight="1">
      <c r="A2" s="50" t="s">
        <v>174</v>
      </c>
      <c r="B2" s="219" t="str">
        <f>IF('Cover Page'!H9=0,"",'Cover Page'!H9)</f>
        <v>MS-16K6/GS63 Stealth 8RC</v>
      </c>
      <c r="C2" s="219"/>
      <c r="D2" s="219"/>
      <c r="E2" s="219"/>
      <c r="F2" s="220"/>
    </row>
    <row r="3" spans="1:6" ht="15" customHeight="1">
      <c r="A3" s="51" t="s">
        <v>175</v>
      </c>
      <c r="B3" s="219" t="str">
        <f>'Cover Page'!H8</f>
        <v>Notebook computers</v>
      </c>
      <c r="C3" s="219"/>
      <c r="D3" s="219"/>
      <c r="E3" s="219"/>
      <c r="F3" s="220"/>
    </row>
    <row r="4" spans="1:6" ht="15" customHeight="1">
      <c r="A4" s="51" t="s">
        <v>176</v>
      </c>
      <c r="B4" s="221" t="s">
        <v>268</v>
      </c>
      <c r="C4" s="221"/>
      <c r="D4" s="221"/>
      <c r="E4" s="221"/>
      <c r="F4" s="222"/>
    </row>
    <row r="5" spans="1:6" ht="15" customHeight="1">
      <c r="A5" s="51" t="s">
        <v>177</v>
      </c>
      <c r="B5" s="223">
        <v>2017</v>
      </c>
      <c r="C5" s="223"/>
      <c r="D5" s="223"/>
      <c r="E5" s="223"/>
      <c r="F5" s="224"/>
    </row>
    <row r="6" spans="1:6" ht="15" customHeight="1">
      <c r="A6" s="98" t="s">
        <v>37</v>
      </c>
      <c r="B6" s="202">
        <v>1</v>
      </c>
      <c r="C6" s="202"/>
      <c r="D6" s="202"/>
      <c r="E6" s="202"/>
      <c r="F6" s="203"/>
    </row>
    <row r="7" spans="1:6" ht="16.5" customHeight="1">
      <c r="A7" s="98" t="s">
        <v>18</v>
      </c>
      <c r="B7" s="202" t="s">
        <v>296</v>
      </c>
      <c r="C7" s="202"/>
      <c r="D7" s="202"/>
      <c r="E7" s="202"/>
      <c r="F7" s="203"/>
    </row>
    <row r="8" spans="1:6" ht="27" customHeight="1">
      <c r="A8" s="98" t="s">
        <v>293</v>
      </c>
      <c r="B8" s="227" t="s">
        <v>292</v>
      </c>
      <c r="C8" s="202"/>
      <c r="D8" s="202"/>
      <c r="E8" s="202"/>
      <c r="F8" s="203"/>
    </row>
    <row r="9" spans="1:6" ht="15" customHeight="1">
      <c r="A9" s="98" t="s">
        <v>19</v>
      </c>
      <c r="B9" s="202" t="s">
        <v>287</v>
      </c>
      <c r="C9" s="202"/>
      <c r="D9" s="202"/>
      <c r="E9" s="202"/>
      <c r="F9" s="203"/>
    </row>
    <row r="10" spans="1:6" ht="15" customHeight="1">
      <c r="A10" s="98" t="s">
        <v>188</v>
      </c>
      <c r="B10" s="202" t="s">
        <v>269</v>
      </c>
      <c r="C10" s="202"/>
      <c r="D10" s="202"/>
      <c r="E10" s="202"/>
      <c r="F10" s="203"/>
    </row>
    <row r="11" spans="1:6" ht="15" customHeight="1">
      <c r="A11" s="98" t="s">
        <v>189</v>
      </c>
      <c r="B11" s="202" t="s">
        <v>289</v>
      </c>
      <c r="C11" s="202"/>
      <c r="D11" s="202"/>
      <c r="E11" s="202"/>
      <c r="F11" s="203"/>
    </row>
    <row r="12" spans="1:6" ht="43.5" customHeight="1">
      <c r="A12" s="99" t="s">
        <v>190</v>
      </c>
      <c r="B12" s="202">
        <v>300</v>
      </c>
      <c r="C12" s="202"/>
      <c r="D12" s="202"/>
      <c r="E12" s="202"/>
      <c r="F12" s="203"/>
    </row>
    <row r="13" spans="1:6" ht="24.75" customHeight="1">
      <c r="A13" s="99" t="s">
        <v>191</v>
      </c>
      <c r="B13" s="202">
        <v>16</v>
      </c>
      <c r="C13" s="202"/>
      <c r="D13" s="202"/>
      <c r="E13" s="202"/>
      <c r="F13" s="203"/>
    </row>
    <row r="14" spans="1:6" ht="40.5" customHeight="1">
      <c r="A14" s="99" t="s">
        <v>57</v>
      </c>
      <c r="B14" s="202" t="s">
        <v>283</v>
      </c>
      <c r="C14" s="202"/>
      <c r="D14" s="202"/>
      <c r="E14" s="202"/>
      <c r="F14" s="203"/>
    </row>
    <row r="15" spans="1:6" ht="15" customHeight="1">
      <c r="A15" s="99" t="s">
        <v>217</v>
      </c>
      <c r="B15" s="210" t="s">
        <v>291</v>
      </c>
      <c r="C15" s="211"/>
      <c r="D15" s="211"/>
      <c r="E15" s="211"/>
      <c r="F15" s="212"/>
    </row>
    <row r="16" spans="1:6" ht="15" customHeight="1">
      <c r="A16" s="99" t="s">
        <v>218</v>
      </c>
      <c r="B16" s="202" t="s">
        <v>299</v>
      </c>
      <c r="C16" s="202"/>
      <c r="D16" s="202"/>
      <c r="E16" s="202"/>
      <c r="F16" s="203"/>
    </row>
    <row r="17" spans="1:6" ht="15" customHeight="1">
      <c r="A17" s="99" t="s">
        <v>219</v>
      </c>
      <c r="B17" s="202" t="s">
        <v>284</v>
      </c>
      <c r="C17" s="202"/>
      <c r="D17" s="202"/>
      <c r="E17" s="202"/>
      <c r="F17" s="203"/>
    </row>
    <row r="18" spans="1:6" ht="15" customHeight="1">
      <c r="A18" s="99" t="s">
        <v>220</v>
      </c>
      <c r="B18" s="202" t="s">
        <v>282</v>
      </c>
      <c r="C18" s="202"/>
      <c r="D18" s="202"/>
      <c r="E18" s="202"/>
      <c r="F18" s="203"/>
    </row>
    <row r="19" spans="1:6" ht="15" customHeight="1">
      <c r="A19" s="98" t="s">
        <v>40</v>
      </c>
      <c r="B19" s="202" t="s">
        <v>281</v>
      </c>
      <c r="C19" s="202"/>
      <c r="D19" s="202"/>
      <c r="E19" s="202"/>
      <c r="F19" s="203"/>
    </row>
    <row r="20" spans="1:6" ht="15" customHeight="1">
      <c r="A20" s="98" t="s">
        <v>41</v>
      </c>
      <c r="B20" s="202" t="s">
        <v>271</v>
      </c>
      <c r="C20" s="202"/>
      <c r="D20" s="202"/>
      <c r="E20" s="202"/>
      <c r="F20" s="203"/>
    </row>
    <row r="21" spans="1:6" ht="15" customHeight="1">
      <c r="A21" s="98" t="s">
        <v>169</v>
      </c>
      <c r="B21" s="213" t="s">
        <v>284</v>
      </c>
      <c r="C21" s="214"/>
      <c r="D21" s="214"/>
      <c r="E21" s="214"/>
      <c r="F21" s="215"/>
    </row>
    <row r="22" spans="1:6" ht="15" customHeight="1">
      <c r="A22" s="98" t="s">
        <v>170</v>
      </c>
      <c r="B22" s="213" t="s">
        <v>284</v>
      </c>
      <c r="C22" s="214"/>
      <c r="D22" s="214"/>
      <c r="E22" s="214"/>
      <c r="F22" s="215"/>
    </row>
    <row r="23" spans="1:6" ht="21.95" customHeight="1">
      <c r="A23" s="100" t="s">
        <v>171</v>
      </c>
      <c r="B23" s="202" t="s">
        <v>298</v>
      </c>
      <c r="C23" s="202"/>
      <c r="D23" s="202"/>
      <c r="E23" s="202"/>
      <c r="F23" s="203"/>
    </row>
    <row r="24" spans="1:6" ht="21.95" customHeight="1">
      <c r="A24" s="100" t="s">
        <v>172</v>
      </c>
      <c r="B24" s="202" t="s">
        <v>297</v>
      </c>
      <c r="C24" s="202"/>
      <c r="D24" s="202"/>
      <c r="E24" s="202"/>
      <c r="F24" s="203"/>
    </row>
    <row r="25" spans="1:6" ht="31.5" customHeight="1">
      <c r="A25" s="225" t="s">
        <v>178</v>
      </c>
      <c r="B25" s="20" t="s">
        <v>180</v>
      </c>
      <c r="C25" s="20" t="s">
        <v>181</v>
      </c>
      <c r="D25" s="20" t="s">
        <v>182</v>
      </c>
      <c r="E25" s="20" t="s">
        <v>183</v>
      </c>
      <c r="F25" s="226"/>
    </row>
    <row r="26" spans="1:6" ht="13.5" customHeight="1">
      <c r="A26" s="225"/>
      <c r="B26" s="121" t="s">
        <v>284</v>
      </c>
      <c r="C26" s="121" t="s">
        <v>270</v>
      </c>
      <c r="D26" s="121" t="s">
        <v>285</v>
      </c>
      <c r="E26" s="121" t="s">
        <v>284</v>
      </c>
      <c r="F26" s="226"/>
    </row>
    <row r="27" spans="1:6" ht="13.5" customHeight="1">
      <c r="A27" s="225"/>
      <c r="B27" s="119" t="s">
        <v>270</v>
      </c>
      <c r="C27" s="119" t="s">
        <v>284</v>
      </c>
      <c r="D27" s="119" t="s">
        <v>284</v>
      </c>
      <c r="E27" s="119" t="s">
        <v>284</v>
      </c>
      <c r="F27" s="226"/>
    </row>
    <row r="28" spans="1:6" ht="29.25" customHeight="1">
      <c r="A28" s="225" t="s">
        <v>179</v>
      </c>
      <c r="B28" s="20" t="s">
        <v>184</v>
      </c>
      <c r="C28" s="20" t="s">
        <v>185</v>
      </c>
      <c r="D28" s="20" t="s">
        <v>182</v>
      </c>
      <c r="E28" s="20" t="s">
        <v>186</v>
      </c>
      <c r="F28" s="54" t="s">
        <v>183</v>
      </c>
    </row>
    <row r="29" spans="1:6" ht="13.5" customHeight="1">
      <c r="A29" s="225"/>
      <c r="B29" s="122" t="s">
        <v>284</v>
      </c>
      <c r="C29" s="122" t="s">
        <v>284</v>
      </c>
      <c r="D29" s="122" t="s">
        <v>284</v>
      </c>
      <c r="E29" s="122" t="s">
        <v>284</v>
      </c>
      <c r="F29" s="123" t="s">
        <v>284</v>
      </c>
    </row>
    <row r="30" spans="1:6" ht="13.5" customHeight="1">
      <c r="A30" s="225"/>
      <c r="B30" s="122" t="s">
        <v>284</v>
      </c>
      <c r="C30" s="122" t="s">
        <v>284</v>
      </c>
      <c r="D30" s="122" t="s">
        <v>284</v>
      </c>
      <c r="E30" s="122" t="s">
        <v>284</v>
      </c>
      <c r="F30" s="123" t="s">
        <v>284</v>
      </c>
    </row>
    <row r="31" spans="1:6" ht="20.25" customHeight="1">
      <c r="A31" s="53" t="s">
        <v>214</v>
      </c>
      <c r="B31" s="207" t="s">
        <v>286</v>
      </c>
      <c r="C31" s="208"/>
      <c r="D31" s="208"/>
      <c r="E31" s="208"/>
      <c r="F31" s="209"/>
    </row>
    <row r="32" spans="1:6" ht="34.5" customHeight="1">
      <c r="A32" s="52" t="s">
        <v>187</v>
      </c>
      <c r="B32" s="213">
        <v>89.13</v>
      </c>
      <c r="C32" s="214"/>
      <c r="D32" s="214"/>
      <c r="E32" s="214"/>
      <c r="F32" s="215"/>
    </row>
    <row r="33" spans="1:10" ht="31.5" customHeight="1">
      <c r="A33" s="52" t="s">
        <v>58</v>
      </c>
      <c r="B33" s="213">
        <v>3.9</v>
      </c>
      <c r="C33" s="214"/>
      <c r="D33" s="214"/>
      <c r="E33" s="214"/>
      <c r="F33" s="215"/>
    </row>
    <row r="34" spans="1:10" ht="21.75" customHeight="1">
      <c r="A34" s="52" t="s">
        <v>53</v>
      </c>
      <c r="B34" s="213" t="s">
        <v>288</v>
      </c>
      <c r="C34" s="214"/>
      <c r="D34" s="214"/>
      <c r="E34" s="214"/>
      <c r="F34" s="215"/>
      <c r="G34" s="48" t="s">
        <v>153</v>
      </c>
      <c r="H34" s="14" t="s">
        <v>154</v>
      </c>
      <c r="I34" s="14" t="s">
        <v>155</v>
      </c>
      <c r="J34" s="14" t="s">
        <v>156</v>
      </c>
    </row>
    <row r="35" spans="1:10" ht="104.25" customHeight="1" thickBot="1">
      <c r="A35" s="55" t="s">
        <v>15</v>
      </c>
      <c r="B35" s="204"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05"/>
      <c r="D35" s="205"/>
      <c r="E35" s="205"/>
      <c r="F35" s="206"/>
      <c r="G35" s="49" t="s">
        <v>152</v>
      </c>
      <c r="H35" s="15" t="s">
        <v>157</v>
      </c>
      <c r="I35" s="15" t="s">
        <v>158</v>
      </c>
      <c r="J35" s="15" t="s">
        <v>159</v>
      </c>
    </row>
    <row r="36" spans="1:10" ht="13.5">
      <c r="A36" s="17"/>
    </row>
  </sheetData>
  <sheetProtection password="F33E" sheet="1" objects="1" scenarios="1" formatCells="0" formatColumns="0" formatRows="0" selectLockedCells="1" autoFilter="0" pivotTables="0"/>
  <protectedRanges>
    <protectedRange sqref="B4 D4" name="範圍2_2_1"/>
  </protectedRanges>
  <mergeCells count="32">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 ref="A1:F1"/>
    <mergeCell ref="B2:F2"/>
    <mergeCell ref="B3:F3"/>
    <mergeCell ref="B4:F4"/>
    <mergeCell ref="B5:F5"/>
    <mergeCell ref="B18:F18"/>
    <mergeCell ref="B35:F35"/>
    <mergeCell ref="B31:F31"/>
    <mergeCell ref="B15:F15"/>
    <mergeCell ref="B17:F17"/>
    <mergeCell ref="B21:F21"/>
    <mergeCell ref="B22:F22"/>
    <mergeCell ref="B23:F23"/>
    <mergeCell ref="B24:F24"/>
    <mergeCell ref="B33:F33"/>
    <mergeCell ref="B34:F34"/>
  </mergeCells>
  <phoneticPr fontId="3" type="noConversion"/>
  <conditionalFormatting sqref="B2">
    <cfRule type="containsBlanks" dxfId="51" priority="19">
      <formula>LEN(TRIM(B2))=0</formula>
    </cfRule>
  </conditionalFormatting>
  <conditionalFormatting sqref="B3">
    <cfRule type="containsBlanks" dxfId="50" priority="13">
      <formula>LEN(TRIM(B3))=0</formula>
    </cfRule>
  </conditionalFormatting>
  <conditionalFormatting sqref="B5:F24">
    <cfRule type="containsBlanks" dxfId="49" priority="12">
      <formula>LEN(TRIM(B5))=0</formula>
    </cfRule>
  </conditionalFormatting>
  <conditionalFormatting sqref="B26:E27">
    <cfRule type="containsBlanks" dxfId="48" priority="11">
      <formula>LEN(TRIM(B26))=0</formula>
    </cfRule>
  </conditionalFormatting>
  <conditionalFormatting sqref="B31">
    <cfRule type="notContainsText" dxfId="47" priority="6" operator="notContains" text="Select">
      <formula>ISERROR(SEARCH("Select",B31))</formula>
    </cfRule>
  </conditionalFormatting>
  <conditionalFormatting sqref="B4:F4">
    <cfRule type="notContainsText" dxfId="46" priority="5" operator="notContains" text="(下拉選單-選擇用途說明)">
      <formula>ISERROR(SEARCH("(下拉選單-選擇用途說明)",B4))</formula>
    </cfRule>
  </conditionalFormatting>
  <conditionalFormatting sqref="B32:F34">
    <cfRule type="containsBlanks" dxfId="45" priority="4">
      <formula>LEN(TRIM(B32))=0</formula>
    </cfRule>
  </conditionalFormatting>
  <conditionalFormatting sqref="B35:F35">
    <cfRule type="containsBlanks" dxfId="44" priority="3">
      <formula>LEN(TRIM(B35))=0</formula>
    </cfRule>
  </conditionalFormatting>
  <conditionalFormatting sqref="B22:F22">
    <cfRule type="containsBlanks" dxfId="43" priority="2">
      <formula>LEN(TRIM(B22))=0</formula>
    </cfRule>
  </conditionalFormatting>
  <conditionalFormatting sqref="B21:F21">
    <cfRule type="containsBlanks" dxfId="42" priority="1">
      <formula>LEN(TRIM(B21))=0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scale="96"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0" t="s">
        <v>194</v>
      </c>
      <c r="B1" s="231"/>
    </row>
    <row r="2" spans="1:2" ht="48.75" customHeight="1">
      <c r="A2" s="79" t="s">
        <v>48</v>
      </c>
      <c r="B2" s="101" t="s">
        <v>50</v>
      </c>
    </row>
    <row r="3" spans="1:2" ht="33" customHeight="1">
      <c r="A3" s="79" t="s">
        <v>213</v>
      </c>
      <c r="B3" s="101" t="s">
        <v>256</v>
      </c>
    </row>
    <row r="4" spans="1:2" ht="379.5" customHeight="1">
      <c r="A4" s="79" t="s">
        <v>54</v>
      </c>
      <c r="B4" s="106" t="s">
        <v>272</v>
      </c>
    </row>
    <row r="5" spans="1:2" ht="44.25" customHeight="1">
      <c r="A5" s="79" t="s">
        <v>49</v>
      </c>
      <c r="B5" s="101" t="s">
        <v>149</v>
      </c>
    </row>
    <row r="6" spans="1:2" ht="226.5" customHeight="1" thickBot="1">
      <c r="A6" s="102" t="s">
        <v>263</v>
      </c>
      <c r="B6" s="107" t="s">
        <v>264</v>
      </c>
    </row>
    <row r="7" spans="1:2" ht="32.25" customHeight="1">
      <c r="A7" s="228" t="s">
        <v>195</v>
      </c>
      <c r="B7" s="229"/>
    </row>
    <row r="8" spans="1:2" ht="126.75" customHeight="1">
      <c r="A8" s="103" t="s">
        <v>196</v>
      </c>
      <c r="B8" s="101" t="s">
        <v>197</v>
      </c>
    </row>
    <row r="9" spans="1:2" ht="183.75" customHeight="1" thickBot="1">
      <c r="A9" s="104" t="s">
        <v>199</v>
      </c>
      <c r="B9" s="105" t="s">
        <v>198</v>
      </c>
    </row>
  </sheetData>
  <sheetProtection password="F33E" sheet="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tabSelected="1" view="pageBreakPreview" topLeftCell="A25" zoomScaleSheetLayoutView="100" workbookViewId="0">
      <selection activeCell="B31" sqref="B31"/>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49" t="s">
        <v>212</v>
      </c>
      <c r="B1" s="250"/>
      <c r="C1" s="250"/>
      <c r="D1" s="250"/>
      <c r="E1" s="250"/>
      <c r="F1" s="251"/>
    </row>
    <row r="2" spans="1:6" ht="24.95" customHeight="1">
      <c r="A2" s="63" t="s">
        <v>24</v>
      </c>
      <c r="B2" s="279" t="s">
        <v>204</v>
      </c>
      <c r="C2" s="279"/>
      <c r="D2" s="279"/>
      <c r="E2" s="279"/>
      <c r="F2" s="280"/>
    </row>
    <row r="3" spans="1:6" ht="24.95" customHeight="1">
      <c r="A3" s="63" t="s">
        <v>25</v>
      </c>
      <c r="B3" s="265" t="s">
        <v>200</v>
      </c>
      <c r="C3" s="265"/>
      <c r="D3" s="265"/>
      <c r="E3" s="265"/>
      <c r="F3" s="266"/>
    </row>
    <row r="4" spans="1:6" ht="24.95" customHeight="1">
      <c r="A4" s="63" t="s">
        <v>26</v>
      </c>
      <c r="B4" s="265" t="s">
        <v>201</v>
      </c>
      <c r="C4" s="265"/>
      <c r="D4" s="265"/>
      <c r="E4" s="265"/>
      <c r="F4" s="266"/>
    </row>
    <row r="5" spans="1:6" ht="56.25" customHeight="1">
      <c r="A5" s="63" t="s">
        <v>27</v>
      </c>
      <c r="B5" s="265" t="s">
        <v>203</v>
      </c>
      <c r="C5" s="265"/>
      <c r="D5" s="265"/>
      <c r="E5" s="265"/>
      <c r="F5" s="266"/>
    </row>
    <row r="6" spans="1:6" ht="60.75" customHeight="1">
      <c r="A6" s="63" t="s">
        <v>44</v>
      </c>
      <c r="B6" s="265" t="s">
        <v>202</v>
      </c>
      <c r="C6" s="265"/>
      <c r="D6" s="265"/>
      <c r="E6" s="265"/>
      <c r="F6" s="266"/>
    </row>
    <row r="7" spans="1:6" ht="25.5" customHeight="1">
      <c r="A7" s="277" t="s">
        <v>206</v>
      </c>
      <c r="B7" s="278"/>
      <c r="C7" s="271" t="s">
        <v>24</v>
      </c>
      <c r="D7" s="271" t="s">
        <v>244</v>
      </c>
      <c r="E7" s="271" t="s">
        <v>31</v>
      </c>
      <c r="F7" s="273" t="s">
        <v>36</v>
      </c>
    </row>
    <row r="8" spans="1:6" ht="45" customHeight="1">
      <c r="A8" s="63" t="s">
        <v>205</v>
      </c>
      <c r="B8" s="44" t="s">
        <v>207</v>
      </c>
      <c r="C8" s="272"/>
      <c r="D8" s="272"/>
      <c r="E8" s="272"/>
      <c r="F8" s="274"/>
    </row>
    <row r="9" spans="1:6" ht="18" customHeight="1">
      <c r="A9" s="64" t="s">
        <v>28</v>
      </c>
      <c r="B9" s="23">
        <v>0.6</v>
      </c>
      <c r="C9" s="43" t="s">
        <v>25</v>
      </c>
      <c r="D9" s="24">
        <v>27</v>
      </c>
      <c r="E9" s="42" t="s">
        <v>32</v>
      </c>
      <c r="F9" s="65">
        <v>3.7</v>
      </c>
    </row>
    <row r="10" spans="1:6" ht="18" customHeight="1">
      <c r="A10" s="64" t="s">
        <v>29</v>
      </c>
      <c r="B10" s="23">
        <v>0.1</v>
      </c>
      <c r="C10" s="43" t="s">
        <v>26</v>
      </c>
      <c r="D10" s="24">
        <v>36</v>
      </c>
      <c r="E10" s="42" t="s">
        <v>33</v>
      </c>
      <c r="F10" s="65">
        <v>3</v>
      </c>
    </row>
    <row r="11" spans="1:6" ht="18" customHeight="1">
      <c r="A11" s="64" t="s">
        <v>30</v>
      </c>
      <c r="B11" s="23">
        <v>0.3</v>
      </c>
      <c r="C11" s="43" t="s">
        <v>27</v>
      </c>
      <c r="D11" s="24">
        <v>60.5</v>
      </c>
      <c r="E11" s="42" t="s">
        <v>34</v>
      </c>
      <c r="F11" s="65">
        <v>1.7</v>
      </c>
    </row>
    <row r="12" spans="1:6" ht="18" customHeight="1">
      <c r="A12" s="275"/>
      <c r="B12" s="276"/>
      <c r="C12" s="276"/>
      <c r="D12" s="276"/>
      <c r="E12" s="16" t="s">
        <v>43</v>
      </c>
      <c r="F12" s="45">
        <v>1</v>
      </c>
    </row>
    <row r="13" spans="1:6" ht="18" customHeight="1">
      <c r="A13" s="275"/>
      <c r="B13" s="276"/>
      <c r="C13" s="276"/>
      <c r="D13" s="276"/>
      <c r="E13" s="16" t="s">
        <v>35</v>
      </c>
      <c r="F13" s="45">
        <v>0.5</v>
      </c>
    </row>
    <row r="14" spans="1:6" ht="27" customHeight="1">
      <c r="A14" s="111" t="s">
        <v>208</v>
      </c>
      <c r="B14" s="269" t="s">
        <v>209</v>
      </c>
      <c r="C14" s="269"/>
      <c r="D14" s="269"/>
      <c r="E14" s="269"/>
      <c r="F14" s="270"/>
    </row>
    <row r="15" spans="1:6" ht="27" customHeight="1">
      <c r="A15" s="111" t="s">
        <v>211</v>
      </c>
      <c r="B15" s="269" t="s">
        <v>210</v>
      </c>
      <c r="C15" s="269"/>
      <c r="D15" s="269"/>
      <c r="E15" s="269"/>
      <c r="F15" s="270"/>
    </row>
    <row r="16" spans="1:6" ht="27">
      <c r="A16" s="111" t="s">
        <v>267</v>
      </c>
      <c r="B16" s="235">
        <v>0.16</v>
      </c>
      <c r="C16" s="235"/>
      <c r="D16" s="235"/>
      <c r="E16" s="235"/>
      <c r="F16" s="259"/>
    </row>
    <row r="17" spans="1:14" ht="30.75" customHeight="1">
      <c r="A17" s="31" t="s">
        <v>136</v>
      </c>
      <c r="B17" s="115" t="s">
        <v>273</v>
      </c>
      <c r="C17" s="253" t="s">
        <v>38</v>
      </c>
      <c r="D17" s="254"/>
      <c r="E17" s="56" t="s">
        <v>38</v>
      </c>
      <c r="F17" s="286"/>
    </row>
    <row r="18" spans="1:14" ht="29.25" customHeight="1">
      <c r="A18" s="111" t="s">
        <v>52</v>
      </c>
      <c r="B18" s="115" t="s">
        <v>274</v>
      </c>
      <c r="C18" s="253" t="s">
        <v>38</v>
      </c>
      <c r="D18" s="254"/>
      <c r="E18" s="56" t="s">
        <v>38</v>
      </c>
      <c r="F18" s="287"/>
    </row>
    <row r="19" spans="1:14" ht="30" customHeight="1">
      <c r="A19" s="111" t="s">
        <v>51</v>
      </c>
      <c r="B19" s="115" t="s">
        <v>274</v>
      </c>
      <c r="C19" s="253" t="s">
        <v>38</v>
      </c>
      <c r="D19" s="254"/>
      <c r="E19" s="56" t="s">
        <v>38</v>
      </c>
      <c r="F19" s="288"/>
    </row>
    <row r="20" spans="1:14" ht="39.75" customHeight="1">
      <c r="A20" s="257" t="s">
        <v>55</v>
      </c>
      <c r="B20" s="235" t="s">
        <v>275</v>
      </c>
      <c r="C20" s="235"/>
      <c r="D20" s="235"/>
      <c r="E20" s="235"/>
      <c r="F20" s="259"/>
    </row>
    <row r="21" spans="1:14" ht="48" customHeight="1" thickBot="1">
      <c r="A21" s="258"/>
      <c r="B21" s="260" t="str">
        <f>IF(B20="Yes","The battery[ies] in this product cannot be easily replaced by users themselves.",IF(B20="No","The battery[ies] in this product can be easily replaced by users themselves.",""))</f>
        <v>The battery[ies] in this product cannot be easily replaced by users themselves.</v>
      </c>
      <c r="C21" s="260"/>
      <c r="D21" s="260"/>
      <c r="E21" s="260"/>
      <c r="F21" s="261"/>
    </row>
    <row r="22" spans="1:14" s="26" customFormat="1" ht="28.5" customHeight="1">
      <c r="A22" s="262" t="s">
        <v>222</v>
      </c>
      <c r="B22" s="263"/>
      <c r="C22" s="263"/>
      <c r="D22" s="263"/>
      <c r="E22" s="263"/>
      <c r="F22" s="264"/>
      <c r="G22" s="25"/>
      <c r="H22" s="25"/>
      <c r="I22" s="25"/>
      <c r="J22" s="25"/>
      <c r="K22" s="25"/>
      <c r="L22" s="25"/>
      <c r="M22" s="25"/>
      <c r="N22" s="25"/>
    </row>
    <row r="23" spans="1:14" ht="24.95" customHeight="1">
      <c r="A23" s="27" t="s">
        <v>223</v>
      </c>
      <c r="B23" s="235">
        <v>15.3</v>
      </c>
      <c r="C23" s="235"/>
      <c r="D23" s="235"/>
      <c r="E23" s="235"/>
      <c r="F23" s="259"/>
    </row>
    <row r="24" spans="1:14" ht="24.95" customHeight="1" thickBot="1">
      <c r="A24" s="28" t="s">
        <v>224</v>
      </c>
      <c r="B24" s="241">
        <v>35.5</v>
      </c>
      <c r="C24" s="241"/>
      <c r="D24" s="241"/>
      <c r="E24" s="241"/>
      <c r="F24" s="242"/>
    </row>
    <row r="25" spans="1:14" ht="28.5" customHeight="1">
      <c r="A25" s="249" t="s">
        <v>215</v>
      </c>
      <c r="B25" s="250"/>
      <c r="C25" s="250"/>
      <c r="D25" s="250"/>
      <c r="E25" s="250"/>
      <c r="F25" s="33" t="s">
        <v>231</v>
      </c>
    </row>
    <row r="26" spans="1:14" ht="31.15" customHeight="1">
      <c r="A26" s="32" t="s">
        <v>39</v>
      </c>
      <c r="B26" s="120" t="s">
        <v>300</v>
      </c>
      <c r="C26" s="253"/>
      <c r="D26" s="254"/>
      <c r="E26" s="120"/>
      <c r="F26" s="35"/>
    </row>
    <row r="27" spans="1:14" ht="22.5" customHeight="1">
      <c r="A27" s="32" t="s">
        <v>242</v>
      </c>
      <c r="B27" s="120" t="s">
        <v>301</v>
      </c>
      <c r="C27" s="253"/>
      <c r="D27" s="254"/>
      <c r="E27" s="120"/>
      <c r="F27" s="34" t="s">
        <v>239</v>
      </c>
    </row>
    <row r="28" spans="1:14" ht="22.5" customHeight="1">
      <c r="A28" s="31" t="s">
        <v>251</v>
      </c>
      <c r="B28" s="110">
        <v>6</v>
      </c>
      <c r="C28" s="253"/>
      <c r="D28" s="254"/>
      <c r="E28" s="120"/>
      <c r="F28" s="35"/>
    </row>
    <row r="29" spans="1:14" ht="40.5">
      <c r="A29" s="31" t="s">
        <v>265</v>
      </c>
      <c r="B29" s="110">
        <v>112.13</v>
      </c>
      <c r="C29" s="253"/>
      <c r="D29" s="254"/>
      <c r="F29" s="34" t="s">
        <v>240</v>
      </c>
    </row>
    <row r="30" spans="1:14" ht="25.5" customHeight="1">
      <c r="A30" s="31" t="s">
        <v>243</v>
      </c>
      <c r="B30" s="110">
        <v>16</v>
      </c>
      <c r="C30" s="253"/>
      <c r="D30" s="254"/>
      <c r="E30" s="110"/>
      <c r="F30" s="34" t="s">
        <v>241</v>
      </c>
    </row>
    <row r="31" spans="1:14" ht="32.25" customHeight="1">
      <c r="A31" s="31" t="s">
        <v>42</v>
      </c>
      <c r="B31" s="120" t="s">
        <v>302</v>
      </c>
      <c r="C31" s="235" t="s">
        <v>38</v>
      </c>
      <c r="D31" s="235"/>
      <c r="E31" s="110" t="s">
        <v>38</v>
      </c>
      <c r="F31" s="238"/>
    </row>
    <row r="32" spans="1:14" ht="28.5" customHeight="1" thickBot="1">
      <c r="A32" s="30" t="s">
        <v>24</v>
      </c>
      <c r="B32" s="58" t="str">
        <f>IF(AND(B28&gt;=2,B30&gt;=2,OR(B31="G3(w/FB Data Width &gt; 128-bit )",B31="G4",B31="G5",B31="G6",B31="G7")),"Category C",IF(OR(B31="G1",B31="G2",B31="G3(w/FB Data Width &lt;= 128-bit )",B31="G3(w/FB Data Width &gt; 128-bit )",B31="G4",B31="G5",B31="G6",B31="G7"),"Category B",IF(AND(B31="Integrated",OR(B28="",B28&gt;=1,B30="",B30&gt;=1)),"Category A","")))</f>
        <v>Category B</v>
      </c>
      <c r="C32" s="255"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56"/>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40"/>
    </row>
    <row r="33" spans="1:6" ht="28.5" customHeight="1">
      <c r="A33" s="249" t="s">
        <v>290</v>
      </c>
      <c r="B33" s="250"/>
      <c r="C33" s="250"/>
      <c r="D33" s="250"/>
      <c r="E33" s="250"/>
      <c r="F33" s="251"/>
    </row>
    <row r="34" spans="1:6" ht="24" customHeight="1">
      <c r="A34" s="27" t="s">
        <v>216</v>
      </c>
      <c r="B34" s="57">
        <f>IF(B30="","",IF(B30&lt;=4,0,(B30-4)*0.4))</f>
        <v>4.8000000000000007</v>
      </c>
      <c r="C34" s="252" t="str">
        <f>IF(C30="","",IF(C30&lt;=4,0,(C30-4)*0.4))</f>
        <v/>
      </c>
      <c r="D34" s="252"/>
      <c r="E34" s="57" t="e">
        <f>IF(#REF!="","",IF(#REF!&lt;=4,0,(#REF!-4)*0.4))</f>
        <v>#REF!</v>
      </c>
      <c r="F34" s="238"/>
    </row>
    <row r="35" spans="1:6" ht="27">
      <c r="A35" s="27" t="s">
        <v>221</v>
      </c>
      <c r="B35" s="110">
        <v>2</v>
      </c>
      <c r="C35" s="235"/>
      <c r="D35" s="235"/>
      <c r="E35" s="110"/>
      <c r="F35" s="239"/>
    </row>
    <row r="36" spans="1:6" ht="27">
      <c r="A36" s="27" t="s">
        <v>266</v>
      </c>
      <c r="B36" s="108">
        <f>IF(B35="","",IF(B35&gt;1,(3*B35)-3,0))</f>
        <v>3</v>
      </c>
      <c r="C36" s="245" t="str">
        <f>IF(C35="","",IF(C35&gt;1,(3*C35)-3,0))</f>
        <v/>
      </c>
      <c r="D36" s="246"/>
      <c r="E36" s="108" t="str">
        <f>IF(E35="","",IF(E35&gt;1,(3*E35)-3,0))</f>
        <v/>
      </c>
      <c r="F36" s="239"/>
    </row>
    <row r="37" spans="1:6" ht="27">
      <c r="A37" s="27" t="s">
        <v>225</v>
      </c>
      <c r="B37" s="108" t="str">
        <f>IF(B31="Select","",B31)</f>
        <v>G3(w/FB Data Width &lt;= 128-bit )</v>
      </c>
      <c r="C37" s="243" t="str">
        <f>IF(C31="Select","",C31)</f>
        <v/>
      </c>
      <c r="D37" s="244"/>
      <c r="E37" s="108" t="str">
        <f>IF(E31="Select","",E31)</f>
        <v/>
      </c>
      <c r="F37" s="239"/>
    </row>
    <row r="38" spans="1:6" ht="27">
      <c r="A38" s="27" t="s">
        <v>226</v>
      </c>
      <c r="B38" s="108">
        <f>IF(B37="Integrated",0,IF(OR(B37="Select",B37=""),"",IF(B37="G1",7,IF(B37="G2",11,IF(OR(B37="G3(w/FB Data Width &lt;= 128-bit )",B37="G3(w/FB Data Width &gt; 128-bit )"),13,IF(B37="G4",20,IF(B37="G5",27,IF(B37="G6",33,IF(B37="G7",61)))))))))</f>
        <v>13</v>
      </c>
      <c r="C38" s="245" t="str">
        <f>IF(C37="Integrated",0,IF(OR(C37="Select",C37=""),"",IF(C37="G1",7,IF(C37="G2",11,IF(OR(C37="G3(w/FB Data Width &lt;= 128-bit )",C37="G3(w/FB Data Width &gt; 128-bit )"),13,IF(C37="G4",20,IF(C37="G5",27,IF(C37="G6",33,IF(C37="G7",61)))))))))</f>
        <v/>
      </c>
      <c r="D38" s="246"/>
      <c r="E38" s="108" t="str">
        <f>IF(E37="Integrated",0,IF(OR(E37="Select",E37=""),"",IF(E37="G1",7,IF(E37="G2",11,IF(OR(E37="G3(w/FB Data Width &lt;= 128-bit )",E37="G3(w/FB Data Width &gt; 128-bit )"),13,IF(E37="G4",20,IF(E37="G5",27,IF(E37="G6",33,IF(E37="G7",61)))))))))</f>
        <v/>
      </c>
      <c r="F38" s="239"/>
    </row>
    <row r="39" spans="1:6" ht="27">
      <c r="A39" s="27" t="s">
        <v>227</v>
      </c>
      <c r="B39" s="116" t="s">
        <v>270</v>
      </c>
      <c r="C39" s="247" t="s">
        <v>38</v>
      </c>
      <c r="D39" s="248"/>
      <c r="E39" s="109" t="s">
        <v>38</v>
      </c>
      <c r="F39" s="239"/>
    </row>
    <row r="40" spans="1:6" ht="27">
      <c r="A40" s="27" t="s">
        <v>228</v>
      </c>
      <c r="B40" s="108">
        <f>IF(OR(B39="Select",B39=""),"",IF(B39="N/A",0,IF(B39="G1",4,IF(B39="G2",6,IF(B39="G3",8,IF(B39="G4",12,IF(B39="G5",16,IF(B39="G6",20,IF(B39="G7",36)))))))))</f>
        <v>0</v>
      </c>
      <c r="C40" s="245" t="str">
        <f>IF(OR(C39="Select",C39=""),"",IF(C39="N/A",0,IF(C39="G1",4,IF(C39="G2",6,IF(C39="G3",8,IF(C39="G4",12,IF(C39="G5",16,IF(C39="G6",20,IF(C39="G7",36)))))))))</f>
        <v/>
      </c>
      <c r="D40" s="246"/>
      <c r="E40" s="108" t="str">
        <f>IF(OR(E39="Select",E39=""),"",IF(E39="N/A",0,IF(E39="G1",4,IF(E39="G2",6,IF(E39="G3",8,IF(E39="G4",12,IF(E39="G5",16,IF(E39="G6",20,IF(E39="G7",36)))))))))</f>
        <v/>
      </c>
      <c r="F40" s="239"/>
    </row>
    <row r="41" spans="1:6" ht="27">
      <c r="A41" s="27" t="s">
        <v>229</v>
      </c>
      <c r="B41" s="110">
        <v>0</v>
      </c>
      <c r="C41" s="235"/>
      <c r="D41" s="235"/>
      <c r="E41" s="110"/>
      <c r="F41" s="239"/>
    </row>
    <row r="42" spans="1:6" ht="27.75" thickBot="1">
      <c r="A42" s="28" t="s">
        <v>230</v>
      </c>
      <c r="B42" s="29">
        <f>IF(B41="","",IF(B41&gt;=1,(2.1*B41),0))</f>
        <v>0</v>
      </c>
      <c r="C42" s="236" t="str">
        <f>IF(C41="","",IF(C41&gt;=1,(2.1*C41),0))</f>
        <v/>
      </c>
      <c r="D42" s="237"/>
      <c r="E42" s="29" t="str">
        <f>IF(E41="","",IF(E41&gt;=1,(2.1*E41),0))</f>
        <v/>
      </c>
      <c r="F42" s="240"/>
    </row>
    <row r="43" spans="1:6" ht="28.5" customHeight="1">
      <c r="A43" s="289" t="s">
        <v>238</v>
      </c>
      <c r="B43" s="290"/>
      <c r="C43" s="290"/>
      <c r="D43" s="290"/>
      <c r="E43" s="290"/>
      <c r="F43" s="36" t="s">
        <v>231</v>
      </c>
    </row>
    <row r="44" spans="1:6" ht="15.95" customHeight="1">
      <c r="A44" s="37" t="s">
        <v>233</v>
      </c>
      <c r="B44" s="117">
        <v>0.21</v>
      </c>
      <c r="C44" s="267"/>
      <c r="D44" s="268"/>
      <c r="E44" s="118"/>
      <c r="F44" s="270" t="s">
        <v>232</v>
      </c>
    </row>
    <row r="45" spans="1:6" ht="15.95" customHeight="1">
      <c r="A45" s="37" t="s">
        <v>234</v>
      </c>
      <c r="B45" s="117">
        <v>0.21</v>
      </c>
      <c r="C45" s="267"/>
      <c r="D45" s="268"/>
      <c r="E45" s="118"/>
      <c r="F45" s="270"/>
    </row>
    <row r="46" spans="1:6" ht="15.95" customHeight="1">
      <c r="A46" s="37" t="s">
        <v>235</v>
      </c>
      <c r="B46" s="117">
        <v>0.23</v>
      </c>
      <c r="C46" s="267"/>
      <c r="D46" s="268"/>
      <c r="E46" s="118"/>
      <c r="F46" s="270"/>
    </row>
    <row r="47" spans="1:6" ht="15.95" customHeight="1">
      <c r="A47" s="37" t="s">
        <v>236</v>
      </c>
      <c r="B47" s="117">
        <v>1.28</v>
      </c>
      <c r="C47" s="267"/>
      <c r="D47" s="268"/>
      <c r="E47" s="118"/>
      <c r="F47" s="270"/>
    </row>
    <row r="48" spans="1:6" ht="15.95" customHeight="1">
      <c r="A48" s="37" t="s">
        <v>237</v>
      </c>
      <c r="B48" s="117">
        <v>1.33</v>
      </c>
      <c r="C48" s="267"/>
      <c r="D48" s="268"/>
      <c r="E48" s="118"/>
      <c r="F48" s="270"/>
    </row>
    <row r="49" spans="1:6" ht="27">
      <c r="A49" s="37" t="s">
        <v>250</v>
      </c>
      <c r="B49" s="117">
        <v>10.3</v>
      </c>
      <c r="C49" s="267"/>
      <c r="D49" s="268"/>
      <c r="E49" s="118"/>
      <c r="F49" s="270"/>
    </row>
    <row r="50" spans="1:6" ht="25.5" customHeight="1">
      <c r="A50" s="27" t="s">
        <v>260</v>
      </c>
      <c r="B50" s="114" t="str">
        <f>IF(B32="Category A","27",IF(B32="Category B","36",IF(B32="Category C","60.50","")))</f>
        <v>36</v>
      </c>
      <c r="C50" s="283" t="str">
        <f>IF(C32="Category A","27",IF(C32="Category B","36",IF(C32="Category C","60.50","")))</f>
        <v/>
      </c>
      <c r="D50" s="283"/>
      <c r="E50" s="114" t="e">
        <f>IF(E32="Category A","27",IF(E32="Category B","36",IF(E32="Category C","60.50","")))</f>
        <v>#REF!</v>
      </c>
      <c r="F50" s="232" t="s">
        <v>259</v>
      </c>
    </row>
    <row r="51" spans="1:6" ht="31.5" customHeight="1">
      <c r="A51" s="27" t="s">
        <v>261</v>
      </c>
      <c r="B51" s="112">
        <f>IF(OR(B34="",B36="",B38="",B40="",B42=""),"",SUM(B34,B36,B38,B40,B42))</f>
        <v>20.8</v>
      </c>
      <c r="C51" s="284" t="str">
        <f>IF(OR(C34="",C36="",C38="",C40="",C42=""),"",SUM(C34,C36,C38,C40,C42))</f>
        <v/>
      </c>
      <c r="D51" s="285"/>
      <c r="E51" s="59" t="e">
        <f>IF(OR(E34="",E36="",E38="",E40="",E42=""),"",SUM(E34,E36,E38,E40,E42))</f>
        <v>#REF!</v>
      </c>
      <c r="F51" s="233"/>
    </row>
    <row r="52" spans="1:6" ht="27.75" customHeight="1">
      <c r="A52" s="27" t="s">
        <v>262</v>
      </c>
      <c r="B52" s="112">
        <f>IF(OR(B50="",B51=""),"",SUM(B50+B51))</f>
        <v>56.8</v>
      </c>
      <c r="C52" s="284" t="str">
        <f>IF(OR(C50="",C51=""),"",SUM(C50+C51))</f>
        <v/>
      </c>
      <c r="D52" s="285"/>
      <c r="E52" s="59" t="e">
        <f>IF(OR(E50="",E51=""),"",SUM(E50+E51))</f>
        <v>#REF!</v>
      </c>
      <c r="F52" s="234"/>
    </row>
    <row r="53" spans="1:6" ht="42.75" customHeight="1" thickBot="1">
      <c r="A53" s="28" t="s">
        <v>245</v>
      </c>
      <c r="B53" s="113">
        <f>IF(OR(B18="Select",B19="Select"),"請選擇 B18/B19",8.76*(0.6*IF(B19="YES",B46,B45)+0.1*IF(B18="YES",B48,B47)+0.3*B49))</f>
        <v>29.442360000000001</v>
      </c>
      <c r="C53" s="281" t="str">
        <f>IF(OR(C18="Select",C19="Select"),"請選擇 C18/C19",8.76*(0.6*IF(C19="YES",C46,C45)+0.1*IF(C18="YES",C48,C47)+0.3*C49))</f>
        <v>請選擇 C18/C19</v>
      </c>
      <c r="D53" s="282"/>
      <c r="E53" s="113" t="str">
        <f>IF(OR(E18="Select",E19="Select"),"請選擇 E18/E19",8.76*(0.6*IF(E19="YES",E46,E45)+0.1*IF(E18="YES",E48,E47)+0.3*E49))</f>
        <v>請選擇 E18/E19</v>
      </c>
      <c r="F53" s="38"/>
    </row>
  </sheetData>
  <sheetProtection password="8CF9" sheet="1" objects="1" scenarios="1" selectLockedCells="1"/>
  <mergeCells count="58">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B3:F3"/>
    <mergeCell ref="B23:F23"/>
    <mergeCell ref="C29:D29"/>
    <mergeCell ref="C28:D28"/>
    <mergeCell ref="F31:F32"/>
    <mergeCell ref="A20:A21"/>
    <mergeCell ref="B20:F20"/>
    <mergeCell ref="B21:F21"/>
    <mergeCell ref="A22:F22"/>
    <mergeCell ref="A25:E25"/>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s>
  <phoneticPr fontId="3" type="noConversion"/>
  <conditionalFormatting sqref="B44">
    <cfRule type="expression" dxfId="41" priority="131">
      <formula>IF(B44&gt;0.5,B44&gt;0)</formula>
    </cfRule>
    <cfRule type="expression" dxfId="40" priority="132">
      <formula>IF(B44&lt;=0.5,B44&gt;0)</formula>
    </cfRule>
  </conditionalFormatting>
  <conditionalFormatting sqref="B45">
    <cfRule type="expression" dxfId="39" priority="122">
      <formula>B45&gt;1</formula>
    </cfRule>
    <cfRule type="expression" dxfId="38" priority="123">
      <formula>IF(B45&lt;=1,B45&gt;0)</formula>
    </cfRule>
  </conditionalFormatting>
  <conditionalFormatting sqref="B46">
    <cfRule type="expression" dxfId="37" priority="68">
      <formula>B46&gt;1.7</formula>
    </cfRule>
    <cfRule type="expression" dxfId="36" priority="69">
      <formula>IF(B46&lt;=1.7,B46&gt;0)</formula>
    </cfRule>
  </conditionalFormatting>
  <conditionalFormatting sqref="B47">
    <cfRule type="expression" dxfId="35" priority="65">
      <formula>B47&gt;3</formula>
    </cfRule>
    <cfRule type="expression" dxfId="34" priority="66">
      <formula>IF(B47&lt;=3,B47&gt;0)</formula>
    </cfRule>
  </conditionalFormatting>
  <conditionalFormatting sqref="B48">
    <cfRule type="expression" dxfId="33" priority="47">
      <formula>B48&gt;3.7</formula>
    </cfRule>
    <cfRule type="expression" dxfId="32" priority="48">
      <formula>IF(B48&lt;=3.7,B48&gt;0)</formula>
    </cfRule>
  </conditionalFormatting>
  <conditionalFormatting sqref="C53">
    <cfRule type="expression" dxfId="31" priority="27">
      <formula>IF(C53&lt;=C52,C53&gt;0)</formula>
    </cfRule>
    <cfRule type="expression" dxfId="30" priority="28">
      <formula>IF(C53&gt;C52,"")</formula>
    </cfRule>
  </conditionalFormatting>
  <conditionalFormatting sqref="B53">
    <cfRule type="containsText" dxfId="29" priority="3" operator="containsText" text="請選擇 B18/B19">
      <formula>NOT(ISERROR(SEARCH("請選擇 B18/B19",B53)))</formula>
    </cfRule>
    <cfRule type="expression" dxfId="28" priority="24">
      <formula>IF(B53&lt;=B52,B53&gt;0)</formula>
    </cfRule>
    <cfRule type="expression" dxfId="27" priority="25">
      <formula>IF(B53&gt;B52,"")</formula>
    </cfRule>
  </conditionalFormatting>
  <conditionalFormatting sqref="E53">
    <cfRule type="containsText" dxfId="26" priority="1" operator="containsText" text="請選擇 E18/E19">
      <formula>NOT(ISERROR(SEARCH("請選擇 E18/E19",E53)))</formula>
    </cfRule>
    <cfRule type="expression" dxfId="25" priority="21">
      <formula>IF(E53&lt;=E52,E53&gt;0)</formula>
    </cfRule>
    <cfRule type="expression" dxfId="24" priority="22">
      <formula>IF(E53&gt;E52,"")</formula>
    </cfRule>
  </conditionalFormatting>
  <conditionalFormatting sqref="B16:F16 B23:F24 B44:B49 B35 B41 B26:B30">
    <cfRule type="containsBlanks" dxfId="23" priority="20">
      <formula>LEN(TRIM(B16))=0</formula>
    </cfRule>
  </conditionalFormatting>
  <conditionalFormatting sqref="B17:E19 B20:F20 B31:E31 B39:E39">
    <cfRule type="containsText" dxfId="22" priority="19" operator="containsText" text="Select">
      <formula>NOT(ISERROR(SEARCH("Select",B17)))</formula>
    </cfRule>
  </conditionalFormatting>
  <conditionalFormatting sqref="B21:F21 B32:E32 B34:E34 B36:E38 B40:E40 B42:E42 B50:E52">
    <cfRule type="containsBlanks" dxfId="21" priority="17">
      <formula>LEN(TRIM(B21))=0</formula>
    </cfRule>
  </conditionalFormatting>
  <conditionalFormatting sqref="C53:D53">
    <cfRule type="containsText" dxfId="20"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zoomScaleSheetLayoutView="100" workbookViewId="0">
      <selection activeCell="B10" sqref="B10:F10"/>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63" t="s">
        <v>151</v>
      </c>
      <c r="B1" s="364"/>
      <c r="C1" s="364"/>
      <c r="D1" s="364"/>
      <c r="E1" s="364"/>
      <c r="F1" s="364"/>
      <c r="G1" s="364"/>
      <c r="H1" s="364"/>
      <c r="I1" s="364"/>
      <c r="J1" s="364"/>
      <c r="K1" s="365"/>
      <c r="L1" s="47"/>
      <c r="M1" s="47"/>
      <c r="N1" s="47"/>
      <c r="O1" s="47"/>
    </row>
    <row r="2" spans="1:21">
      <c r="A2" s="66"/>
      <c r="B2" s="67"/>
      <c r="C2" s="67"/>
      <c r="D2" s="67"/>
      <c r="E2" s="67"/>
      <c r="F2" s="366" t="s">
        <v>66</v>
      </c>
      <c r="G2" s="366"/>
      <c r="H2" s="366"/>
      <c r="I2" s="367" t="str">
        <f>IF('Cover Page'!H10=0,"",'Cover Page'!H10)</f>
        <v>2018\03\08</v>
      </c>
      <c r="J2" s="367"/>
      <c r="K2" s="368"/>
      <c r="L2" s="47"/>
      <c r="M2" s="47"/>
      <c r="N2" s="47"/>
      <c r="O2" s="47"/>
    </row>
    <row r="3" spans="1:21">
      <c r="A3" s="66"/>
      <c r="B3" s="67"/>
      <c r="C3" s="67"/>
      <c r="D3" s="67"/>
      <c r="E3" s="67"/>
      <c r="F3" s="67"/>
      <c r="G3" s="67"/>
      <c r="H3" s="67"/>
      <c r="I3" s="67"/>
      <c r="J3" s="67"/>
      <c r="K3" s="68"/>
      <c r="L3" s="47"/>
      <c r="M3" s="47"/>
      <c r="N3" s="47"/>
      <c r="O3" s="47"/>
    </row>
    <row r="4" spans="1:21">
      <c r="A4" s="369" t="s">
        <v>67</v>
      </c>
      <c r="B4" s="370" t="s">
        <v>68</v>
      </c>
      <c r="C4" s="370"/>
      <c r="D4" s="371" t="str">
        <f>IF('Cover Page'!H8=0,"",'Cover Page'!H8)</f>
        <v>Notebook computers</v>
      </c>
      <c r="E4" s="372"/>
      <c r="F4" s="372"/>
      <c r="G4" s="372"/>
      <c r="H4" s="372"/>
      <c r="I4" s="372"/>
      <c r="J4" s="372"/>
      <c r="K4" s="373"/>
      <c r="L4" s="47"/>
      <c r="M4" s="47"/>
      <c r="N4" s="47"/>
      <c r="O4" s="47"/>
    </row>
    <row r="5" spans="1:21">
      <c r="A5" s="369"/>
      <c r="B5" s="370" t="s">
        <v>59</v>
      </c>
      <c r="C5" s="370"/>
      <c r="D5" s="300" t="str">
        <f>'ErP Lot 3 NB Test Template'!B32</f>
        <v>Category B</v>
      </c>
      <c r="E5" s="300"/>
      <c r="F5" s="300" t="str">
        <f>'ErP Lot 3 NB Test Template'!C32</f>
        <v/>
      </c>
      <c r="G5" s="300"/>
      <c r="H5" s="300" t="e">
        <f>'ErP Lot 3 NB Test Template'!E32</f>
        <v>#REF!</v>
      </c>
      <c r="I5" s="300"/>
      <c r="J5" s="374"/>
      <c r="K5" s="375"/>
      <c r="L5" s="47"/>
      <c r="M5" s="47"/>
      <c r="N5" s="47"/>
      <c r="O5" s="47"/>
      <c r="P5" s="40"/>
      <c r="Q5" s="40"/>
      <c r="R5" s="40"/>
    </row>
    <row r="6" spans="1:21">
      <c r="A6" s="369" t="s">
        <v>69</v>
      </c>
      <c r="B6" s="370" t="s">
        <v>70</v>
      </c>
      <c r="C6" s="370"/>
      <c r="D6" s="300" t="str">
        <f>'General Information'!D2</f>
        <v>Micro-Star International Company Limited</v>
      </c>
      <c r="E6" s="300"/>
      <c r="F6" s="300"/>
      <c r="G6" s="300"/>
      <c r="H6" s="300"/>
      <c r="I6" s="300"/>
      <c r="J6" s="300"/>
      <c r="K6" s="301"/>
      <c r="L6" s="47"/>
      <c r="M6" s="47"/>
      <c r="N6" s="47"/>
      <c r="O6" s="47"/>
      <c r="P6" s="40"/>
      <c r="Q6" s="40"/>
      <c r="R6" s="40"/>
    </row>
    <row r="7" spans="1:21">
      <c r="A7" s="369"/>
      <c r="B7" s="370" t="s">
        <v>71</v>
      </c>
      <c r="C7" s="370"/>
      <c r="D7" s="300" t="str">
        <f>'General Information'!D4</f>
        <v>No.69, Lide St., Zhonghe Dist., New Taipei City 235, Taiwan R.O.C.</v>
      </c>
      <c r="E7" s="300"/>
      <c r="F7" s="300"/>
      <c r="G7" s="300"/>
      <c r="H7" s="300"/>
      <c r="I7" s="300"/>
      <c r="J7" s="300"/>
      <c r="K7" s="301"/>
      <c r="L7" s="47"/>
      <c r="M7" s="47"/>
      <c r="N7" s="47"/>
      <c r="O7" s="47"/>
      <c r="P7" s="40"/>
      <c r="Q7" s="40"/>
      <c r="R7" s="40"/>
    </row>
    <row r="8" spans="1:21">
      <c r="A8" s="69" t="s">
        <v>72</v>
      </c>
      <c r="B8" s="370" t="s">
        <v>73</v>
      </c>
      <c r="C8" s="370"/>
      <c r="D8" s="300" t="str">
        <f>IF('Cover Page'!H9=0,"",'Cover Page'!H9)</f>
        <v>MS-16K6/GS63 Stealth 8RC</v>
      </c>
      <c r="E8" s="300"/>
      <c r="F8" s="300"/>
      <c r="G8" s="300"/>
      <c r="H8" s="300"/>
      <c r="I8" s="300"/>
      <c r="J8" s="300"/>
      <c r="K8" s="301"/>
      <c r="L8" s="47"/>
      <c r="M8" s="47"/>
      <c r="N8" s="47"/>
      <c r="O8" s="47"/>
      <c r="P8" s="40"/>
      <c r="Q8" s="40"/>
      <c r="R8" s="40"/>
    </row>
    <row r="9" spans="1:21" ht="30" customHeight="1">
      <c r="A9" s="69" t="s">
        <v>74</v>
      </c>
      <c r="B9" s="312" t="s">
        <v>75</v>
      </c>
      <c r="C9" s="312"/>
      <c r="D9" s="300">
        <f>IF('Product Information'!B5="","",'Product Information'!B5)</f>
        <v>2017</v>
      </c>
      <c r="E9" s="300"/>
      <c r="F9" s="300"/>
      <c r="G9" s="300"/>
      <c r="H9" s="300"/>
      <c r="I9" s="300"/>
      <c r="J9" s="300"/>
      <c r="K9" s="301"/>
      <c r="L9" s="47"/>
      <c r="M9" s="47"/>
      <c r="N9" s="47"/>
      <c r="O9" s="47"/>
      <c r="P9" s="40"/>
      <c r="Q9" s="40"/>
      <c r="R9" s="40"/>
    </row>
    <row r="10" spans="1:21" ht="38.25" customHeight="1">
      <c r="A10" s="70" t="s">
        <v>76</v>
      </c>
      <c r="B10" s="362" t="s">
        <v>133</v>
      </c>
      <c r="C10" s="362"/>
      <c r="D10" s="362"/>
      <c r="E10" s="362"/>
      <c r="F10" s="362"/>
      <c r="G10" s="60">
        <f>IF('ErP Lot 3 NB Test Template'!B17="Switchable",'ErP Lot 3 NB Test Template'!B53,IF('ErP Lot 3 NB Test Template'!B53="請選擇 B18/B19","","N/A"))</f>
        <v>29.442360000000001</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58"/>
      <c r="K10" s="359"/>
      <c r="L10" s="47"/>
      <c r="M10" s="47"/>
      <c r="N10" s="47"/>
      <c r="O10" s="47"/>
      <c r="P10" s="40"/>
      <c r="Q10" s="40"/>
      <c r="R10" s="40"/>
    </row>
    <row r="11" spans="1:21" ht="59.25" customHeight="1">
      <c r="A11" s="71" t="s">
        <v>77</v>
      </c>
      <c r="B11" s="362" t="s">
        <v>134</v>
      </c>
      <c r="C11" s="362"/>
      <c r="D11" s="362"/>
      <c r="E11" s="362"/>
      <c r="F11" s="362"/>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58"/>
      <c r="K11" s="359"/>
      <c r="L11" s="47"/>
      <c r="M11" s="47"/>
      <c r="N11" s="47"/>
      <c r="O11" s="47"/>
      <c r="P11" s="46"/>
      <c r="Q11" s="46"/>
      <c r="R11" s="46"/>
      <c r="S11" s="13"/>
      <c r="T11" s="13"/>
      <c r="U11" s="13"/>
    </row>
    <row r="12" spans="1:21" ht="12.75" customHeight="1">
      <c r="A12" s="72"/>
      <c r="B12" s="360" t="s">
        <v>78</v>
      </c>
      <c r="C12" s="360"/>
      <c r="D12" s="361" t="str">
        <f>IF('ErP Lot 3 NB Test Template'!B32="","",'ErP Lot 3 NB Test Template'!B32)</f>
        <v>Category B</v>
      </c>
      <c r="E12" s="361"/>
      <c r="F12" s="361" t="str">
        <f>IF('ErP Lot 3 NB Test Template'!C32="","",'ErP Lot 3 NB Test Template'!C32)</f>
        <v/>
      </c>
      <c r="G12" s="361"/>
      <c r="H12" s="361" t="e">
        <f>IF('ErP Lot 3 NB Test Template'!E32="","",'ErP Lot 3 NB Test Template'!E32)</f>
        <v>#REF!</v>
      </c>
      <c r="I12" s="361"/>
      <c r="J12" s="356"/>
      <c r="K12" s="357"/>
      <c r="L12" s="47"/>
      <c r="M12" s="47"/>
      <c r="N12" s="47"/>
      <c r="O12" s="47"/>
      <c r="P12" s="40"/>
      <c r="Q12" s="40"/>
      <c r="R12" s="40"/>
    </row>
    <row r="13" spans="1:21" ht="25.5" customHeight="1">
      <c r="A13" s="71" t="s">
        <v>79</v>
      </c>
      <c r="B13" s="355" t="s">
        <v>258</v>
      </c>
      <c r="C13" s="355"/>
      <c r="D13" s="300">
        <f>IF('ErP Lot 3 NB Test Template'!B49="","",'ErP Lot 3 NB Test Template'!B49)</f>
        <v>10.3</v>
      </c>
      <c r="E13" s="300"/>
      <c r="F13" s="300" t="str">
        <f>IF('ErP Lot 3 NB Test Template'!C49="","",'ErP Lot 3 NB Test Template'!C49)</f>
        <v/>
      </c>
      <c r="G13" s="300"/>
      <c r="H13" s="300" t="str">
        <f>IF('ErP Lot 3 NB Test Template'!E49="","",'ErP Lot 3 NB Test Template'!E49)</f>
        <v/>
      </c>
      <c r="I13" s="300"/>
      <c r="J13" s="356"/>
      <c r="K13" s="357"/>
      <c r="L13" s="47"/>
      <c r="M13" s="47"/>
      <c r="N13" s="47"/>
      <c r="O13" s="47"/>
      <c r="P13" s="40"/>
      <c r="Q13" s="40"/>
      <c r="R13" s="40"/>
    </row>
    <row r="14" spans="1:21" ht="25.5" customHeight="1">
      <c r="A14" s="71" t="s">
        <v>80</v>
      </c>
      <c r="B14" s="355" t="s">
        <v>253</v>
      </c>
      <c r="C14" s="355"/>
      <c r="D14" s="300">
        <f>IF('ErP Lot 3 NB Test Template'!B45="","",'ErP Lot 3 NB Test Template'!B45)</f>
        <v>0.21</v>
      </c>
      <c r="E14" s="300"/>
      <c r="F14" s="300" t="str">
        <f>IF('ErP Lot 3 NB Test Template'!C45="","",'ErP Lot 3 NB Test Template'!C45)</f>
        <v/>
      </c>
      <c r="G14" s="300"/>
      <c r="H14" s="300" t="str">
        <f>IF('ErP Lot 3 NB Test Template'!E45="","",'ErP Lot 3 NB Test Template'!E45)</f>
        <v/>
      </c>
      <c r="I14" s="300"/>
      <c r="J14" s="356"/>
      <c r="K14" s="357"/>
      <c r="L14" s="47"/>
      <c r="M14" s="47"/>
      <c r="N14" s="47"/>
      <c r="O14" s="47"/>
      <c r="P14" s="39"/>
      <c r="Q14" s="39"/>
      <c r="R14" s="40"/>
    </row>
    <row r="15" spans="1:21" ht="25.5" customHeight="1">
      <c r="A15" s="71" t="s">
        <v>81</v>
      </c>
      <c r="B15" s="355" t="s">
        <v>252</v>
      </c>
      <c r="C15" s="355"/>
      <c r="D15" s="300">
        <f>IF('ErP Lot 3 NB Test Template'!B46="","",'ErP Lot 3 NB Test Template'!B46)</f>
        <v>0.23</v>
      </c>
      <c r="E15" s="300"/>
      <c r="F15" s="300" t="str">
        <f>IF('ErP Lot 3 NB Test Template'!C46="","",'ErP Lot 3 NB Test Template'!C46)</f>
        <v/>
      </c>
      <c r="G15" s="300"/>
      <c r="H15" s="300" t="str">
        <f>IF('ErP Lot 3 NB Test Template'!E46="","",'ErP Lot 3 NB Test Template'!E46)</f>
        <v/>
      </c>
      <c r="I15" s="300"/>
      <c r="J15" s="356"/>
      <c r="K15" s="357"/>
      <c r="L15" s="47"/>
      <c r="M15" s="47"/>
      <c r="N15" s="47"/>
      <c r="O15" s="47"/>
      <c r="P15" s="40"/>
      <c r="Q15" s="40"/>
      <c r="R15" s="40"/>
    </row>
    <row r="16" spans="1:21" ht="25.5" customHeight="1">
      <c r="A16" s="71" t="s">
        <v>82</v>
      </c>
      <c r="B16" s="355" t="s">
        <v>255</v>
      </c>
      <c r="C16" s="355"/>
      <c r="D16" s="300">
        <f>IF('ErP Lot 3 NB Test Template'!B47="","",'ErP Lot 3 NB Test Template'!B47)</f>
        <v>1.28</v>
      </c>
      <c r="E16" s="300"/>
      <c r="F16" s="300" t="str">
        <f>IF('ErP Lot 3 NB Test Template'!C47="","",'ErP Lot 3 NB Test Template'!C47)</f>
        <v/>
      </c>
      <c r="G16" s="300"/>
      <c r="H16" s="300" t="str">
        <f>IF('ErP Lot 3 NB Test Template'!E47="","",'ErP Lot 3 NB Test Template'!E47)</f>
        <v/>
      </c>
      <c r="I16" s="300"/>
      <c r="J16" s="356"/>
      <c r="K16" s="357"/>
      <c r="L16" s="47"/>
      <c r="M16" s="47"/>
      <c r="N16" s="47"/>
      <c r="O16" s="47"/>
    </row>
    <row r="17" spans="1:26" ht="25.5" customHeight="1">
      <c r="A17" s="71" t="s">
        <v>83</v>
      </c>
      <c r="B17" s="353" t="s">
        <v>254</v>
      </c>
      <c r="C17" s="354"/>
      <c r="D17" s="300">
        <f>IF('ErP Lot 3 NB Test Template'!B48="","",'ErP Lot 3 NB Test Template'!B48)</f>
        <v>1.33</v>
      </c>
      <c r="E17" s="300"/>
      <c r="F17" s="300" t="str">
        <f>IF('ErP Lot 3 NB Test Template'!C48="","",'ErP Lot 3 NB Test Template'!C48)</f>
        <v/>
      </c>
      <c r="G17" s="300"/>
      <c r="H17" s="300" t="str">
        <f>IF('ErP Lot 3 NB Test Template'!E48="","",'ErP Lot 3 NB Test Template'!E48)</f>
        <v/>
      </c>
      <c r="I17" s="300"/>
      <c r="J17" s="356"/>
      <c r="K17" s="357"/>
      <c r="L17" s="47"/>
      <c r="M17" s="47"/>
      <c r="N17" s="47"/>
      <c r="O17" s="47"/>
    </row>
    <row r="18" spans="1:26">
      <c r="A18" s="72"/>
      <c r="B18" s="342" t="s">
        <v>142</v>
      </c>
      <c r="C18" s="343"/>
      <c r="D18" s="343"/>
      <c r="E18" s="343"/>
      <c r="F18" s="343"/>
      <c r="G18" s="343"/>
      <c r="H18" s="343"/>
      <c r="I18" s="343"/>
      <c r="J18" s="343"/>
      <c r="K18" s="344"/>
      <c r="L18" s="47"/>
      <c r="M18" s="47"/>
      <c r="N18" s="47"/>
      <c r="O18" s="47"/>
    </row>
    <row r="19" spans="1:26" ht="12.75" customHeight="1">
      <c r="A19" s="295" t="s">
        <v>84</v>
      </c>
      <c r="B19" s="376" t="s">
        <v>137</v>
      </c>
      <c r="C19" s="377"/>
      <c r="D19" s="376" t="s">
        <v>138</v>
      </c>
      <c r="E19" s="377"/>
      <c r="F19" s="376" t="s">
        <v>139</v>
      </c>
      <c r="G19" s="377"/>
      <c r="H19" s="349" t="s">
        <v>140</v>
      </c>
      <c r="I19" s="350"/>
      <c r="J19" s="378"/>
      <c r="K19" s="379"/>
      <c r="L19" s="47"/>
      <c r="M19" s="47"/>
      <c r="N19" s="47"/>
      <c r="O19" s="47"/>
    </row>
    <row r="20" spans="1:26" ht="12.75" customHeight="1">
      <c r="A20" s="319"/>
      <c r="B20" s="345" t="str">
        <f>IF('Product Information'!B26=0,"",'Product Information'!B26)</f>
        <v>N/A</v>
      </c>
      <c r="C20" s="346"/>
      <c r="D20" s="345" t="str">
        <f>IF('Product Information'!C26=0,"",'Product Information'!C26)</f>
        <v>N/A</v>
      </c>
      <c r="E20" s="346"/>
      <c r="F20" s="345" t="str">
        <f>IF('Product Information'!D26=0,"",'Product Information'!D26)</f>
        <v>N/A</v>
      </c>
      <c r="G20" s="346"/>
      <c r="H20" s="345" t="str">
        <f>IF('Product Information'!E26=0,"",'Product Information'!E26)</f>
        <v>N/A</v>
      </c>
      <c r="I20" s="346"/>
      <c r="J20" s="380"/>
      <c r="K20" s="381"/>
      <c r="L20" s="47"/>
      <c r="M20" s="47"/>
      <c r="N20" s="47"/>
      <c r="O20" s="47"/>
    </row>
    <row r="21" spans="1:26" ht="12.75" customHeight="1">
      <c r="A21" s="319"/>
      <c r="B21" s="345" t="str">
        <f>IF('Product Information'!B27=0,"",'Product Information'!B27)</f>
        <v>N/A</v>
      </c>
      <c r="C21" s="346"/>
      <c r="D21" s="345" t="str">
        <f>IF('Product Information'!C27=0,"",'Product Information'!C27)</f>
        <v>N/A</v>
      </c>
      <c r="E21" s="346"/>
      <c r="F21" s="345" t="str">
        <f>IF('Product Information'!D27=0,"",'Product Information'!D27)</f>
        <v>N/A</v>
      </c>
      <c r="G21" s="346"/>
      <c r="H21" s="345" t="str">
        <f>IF('Product Information'!E27=0,"",'Product Information'!E27)</f>
        <v>N/A</v>
      </c>
      <c r="I21" s="346"/>
      <c r="J21" s="380"/>
      <c r="K21" s="381"/>
      <c r="L21" s="47"/>
      <c r="M21" s="47"/>
      <c r="N21" s="47"/>
      <c r="O21" s="47"/>
    </row>
    <row r="22" spans="1:26">
      <c r="A22" s="73"/>
      <c r="B22" s="342" t="s">
        <v>141</v>
      </c>
      <c r="C22" s="343"/>
      <c r="D22" s="343"/>
      <c r="E22" s="343"/>
      <c r="F22" s="343"/>
      <c r="G22" s="343"/>
      <c r="H22" s="343"/>
      <c r="I22" s="343"/>
      <c r="J22" s="343"/>
      <c r="K22" s="344"/>
      <c r="L22" s="47"/>
      <c r="M22" s="47"/>
      <c r="N22" s="47"/>
      <c r="O22" s="47"/>
    </row>
    <row r="23" spans="1:26" ht="12.75" customHeight="1">
      <c r="A23" s="295" t="s">
        <v>85</v>
      </c>
      <c r="B23" s="348" t="s">
        <v>147</v>
      </c>
      <c r="C23" s="348"/>
      <c r="D23" s="348" t="s">
        <v>143</v>
      </c>
      <c r="E23" s="348"/>
      <c r="F23" s="348" t="s">
        <v>144</v>
      </c>
      <c r="G23" s="348"/>
      <c r="H23" s="349" t="s">
        <v>145</v>
      </c>
      <c r="I23" s="350"/>
      <c r="J23" s="351" t="s">
        <v>146</v>
      </c>
      <c r="K23" s="352"/>
      <c r="L23" s="47"/>
      <c r="M23" s="47"/>
      <c r="N23" s="47"/>
      <c r="O23" s="47"/>
    </row>
    <row r="24" spans="1:26" ht="12.75" customHeight="1">
      <c r="A24" s="319"/>
      <c r="B24" s="345" t="str">
        <f>IF('Product Information'!B29=0,"",'Product Information'!B29)</f>
        <v>N/A</v>
      </c>
      <c r="C24" s="346"/>
      <c r="D24" s="345" t="str">
        <f>IF('Product Information'!C29=0,"",'Product Information'!C29)</f>
        <v>N/A</v>
      </c>
      <c r="E24" s="346"/>
      <c r="F24" s="345" t="str">
        <f>IF('Product Information'!D29=0,"",'Product Information'!D29)</f>
        <v>N/A</v>
      </c>
      <c r="G24" s="346"/>
      <c r="H24" s="345" t="str">
        <f>IF('Product Information'!E29=0,"",'Product Information'!E29)</f>
        <v>N/A</v>
      </c>
      <c r="I24" s="346"/>
      <c r="J24" s="345" t="str">
        <f>IF('Product Information'!F29=0,"",'Product Information'!F29)</f>
        <v>N/A</v>
      </c>
      <c r="K24" s="347"/>
      <c r="L24" s="47"/>
      <c r="M24" s="47"/>
      <c r="N24" s="47"/>
      <c r="O24" s="47"/>
    </row>
    <row r="25" spans="1:26" ht="12.75" customHeight="1">
      <c r="A25" s="319"/>
      <c r="B25" s="345" t="str">
        <f>IF('Product Information'!B30=0,"",'Product Information'!B30)</f>
        <v>N/A</v>
      </c>
      <c r="C25" s="346"/>
      <c r="D25" s="345" t="str">
        <f>IF('Product Information'!C30=0,"",'Product Information'!C30)</f>
        <v>N/A</v>
      </c>
      <c r="E25" s="346"/>
      <c r="F25" s="345" t="str">
        <f>IF('Product Information'!D30=0,"",'Product Information'!D30)</f>
        <v>N/A</v>
      </c>
      <c r="G25" s="346"/>
      <c r="H25" s="345" t="str">
        <f>IF('Product Information'!E30=0,"",'Product Information'!E30)</f>
        <v>N/A</v>
      </c>
      <c r="I25" s="346"/>
      <c r="J25" s="345" t="str">
        <f>IF('Product Information'!F30=0,"",'Product Information'!F30)</f>
        <v>N/A</v>
      </c>
      <c r="K25" s="347"/>
      <c r="L25" s="47"/>
      <c r="M25" s="47"/>
      <c r="N25" s="47"/>
      <c r="O25" s="47"/>
    </row>
    <row r="26" spans="1:26">
      <c r="A26" s="74"/>
      <c r="B26" s="336" t="s">
        <v>86</v>
      </c>
      <c r="C26" s="336"/>
      <c r="D26" s="336"/>
      <c r="E26" s="336"/>
      <c r="F26" s="336"/>
      <c r="G26" s="336"/>
      <c r="H26" s="336"/>
      <c r="I26" s="336"/>
      <c r="J26" s="336"/>
      <c r="K26" s="337"/>
      <c r="L26" s="47"/>
      <c r="M26" s="47"/>
      <c r="N26" s="47"/>
      <c r="O26" s="47"/>
    </row>
    <row r="27" spans="1:26">
      <c r="A27" s="310" t="s">
        <v>87</v>
      </c>
      <c r="B27" s="341" t="s">
        <v>88</v>
      </c>
      <c r="C27" s="341"/>
      <c r="D27" s="341"/>
      <c r="E27" s="341"/>
      <c r="F27" s="341"/>
      <c r="G27" s="300">
        <f>IF('ErP Lot 3 NB Test Template'!B23=0,"",'ErP Lot 3 NB Test Template'!B23)</f>
        <v>15.3</v>
      </c>
      <c r="H27" s="300"/>
      <c r="I27" s="300"/>
      <c r="J27" s="300"/>
      <c r="K27" s="301"/>
      <c r="L27" s="47"/>
      <c r="M27" s="47"/>
      <c r="N27" s="47"/>
      <c r="O27" s="47"/>
    </row>
    <row r="28" spans="1:26">
      <c r="A28" s="310"/>
      <c r="B28" s="341" t="s">
        <v>148</v>
      </c>
      <c r="C28" s="341"/>
      <c r="D28" s="341"/>
      <c r="E28" s="341"/>
      <c r="F28" s="341"/>
      <c r="G28" s="300">
        <f>IF('ErP Lot 3 NB Test Template'!B24=0,"",'ErP Lot 3 NB Test Template'!B24)</f>
        <v>35.5</v>
      </c>
      <c r="H28" s="300"/>
      <c r="I28" s="300"/>
      <c r="J28" s="300"/>
      <c r="K28" s="301"/>
      <c r="L28" s="47"/>
      <c r="M28" s="47"/>
      <c r="N28" s="47"/>
      <c r="O28" s="47"/>
    </row>
    <row r="29" spans="1:26">
      <c r="A29" s="74"/>
      <c r="B29" s="336" t="s">
        <v>89</v>
      </c>
      <c r="C29" s="336"/>
      <c r="D29" s="336"/>
      <c r="E29" s="336"/>
      <c r="F29" s="336"/>
      <c r="G29" s="336"/>
      <c r="H29" s="336"/>
      <c r="I29" s="336"/>
      <c r="J29" s="336"/>
      <c r="K29" s="337"/>
      <c r="L29" s="47"/>
      <c r="M29" s="47"/>
      <c r="N29" s="47"/>
      <c r="O29" s="47"/>
    </row>
    <row r="30" spans="1:26" ht="38.25" customHeight="1">
      <c r="A30" s="71" t="s">
        <v>90</v>
      </c>
      <c r="B30" s="293" t="s">
        <v>91</v>
      </c>
      <c r="C30" s="293"/>
      <c r="D30" s="293"/>
      <c r="E30" s="293"/>
      <c r="F30" s="293"/>
      <c r="G30" s="300">
        <f>IF('Product Information'!B12=0,"",'Product Information'!B12)</f>
        <v>300</v>
      </c>
      <c r="H30" s="300"/>
      <c r="I30" s="300"/>
      <c r="J30" s="300"/>
      <c r="K30" s="301"/>
      <c r="L30" s="47"/>
      <c r="M30" s="62"/>
      <c r="N30" s="47"/>
      <c r="O30" s="47"/>
      <c r="Z30" s="7"/>
    </row>
    <row r="31" spans="1:26">
      <c r="A31" s="74"/>
      <c r="B31" s="336" t="s">
        <v>92</v>
      </c>
      <c r="C31" s="336"/>
      <c r="D31" s="336"/>
      <c r="E31" s="336"/>
      <c r="F31" s="336"/>
      <c r="G31" s="336"/>
      <c r="H31" s="336"/>
      <c r="I31" s="336"/>
      <c r="J31" s="336"/>
      <c r="K31" s="337"/>
      <c r="L31" s="47"/>
      <c r="M31" s="47"/>
      <c r="N31" s="47"/>
      <c r="O31" s="47"/>
    </row>
    <row r="32" spans="1:26" ht="42.75" customHeight="1">
      <c r="A32" s="310" t="s">
        <v>93</v>
      </c>
      <c r="B32" s="320" t="s">
        <v>94</v>
      </c>
      <c r="C32" s="320"/>
      <c r="D32" s="338" t="s">
        <v>257</v>
      </c>
      <c r="E32" s="339"/>
      <c r="F32" s="339"/>
      <c r="G32" s="339"/>
      <c r="H32" s="339"/>
      <c r="I32" s="339"/>
      <c r="J32" s="339"/>
      <c r="K32" s="340"/>
      <c r="L32" s="47"/>
      <c r="M32" s="47"/>
      <c r="N32" s="47"/>
      <c r="O32" s="47"/>
    </row>
    <row r="33" spans="1:15" ht="36.75" customHeight="1">
      <c r="A33" s="310"/>
      <c r="B33" s="320" t="s">
        <v>84</v>
      </c>
      <c r="C33" s="320"/>
      <c r="D33" s="293" t="s">
        <v>95</v>
      </c>
      <c r="E33" s="293"/>
      <c r="F33" s="293"/>
      <c r="G33" s="293"/>
      <c r="H33" s="293"/>
      <c r="I33" s="293"/>
      <c r="J33" s="293"/>
      <c r="K33" s="294"/>
      <c r="L33" s="47"/>
      <c r="M33" s="47"/>
      <c r="N33" s="47"/>
      <c r="O33" s="47"/>
    </row>
    <row r="34" spans="1:15" ht="30" customHeight="1">
      <c r="A34" s="310"/>
      <c r="B34" s="320" t="s">
        <v>85</v>
      </c>
      <c r="C34" s="320"/>
      <c r="D34" s="293" t="s">
        <v>96</v>
      </c>
      <c r="E34" s="293"/>
      <c r="F34" s="293"/>
      <c r="G34" s="293"/>
      <c r="H34" s="293"/>
      <c r="I34" s="293"/>
      <c r="J34" s="293"/>
      <c r="K34" s="294"/>
      <c r="L34" s="47"/>
      <c r="M34" s="47"/>
      <c r="N34" s="47"/>
      <c r="O34" s="47"/>
    </row>
    <row r="35" spans="1:15" ht="33" customHeight="1" thickBot="1">
      <c r="A35" s="311"/>
      <c r="B35" s="328" t="s">
        <v>97</v>
      </c>
      <c r="C35" s="328"/>
      <c r="D35" s="329" t="s">
        <v>98</v>
      </c>
      <c r="E35" s="329"/>
      <c r="F35" s="329"/>
      <c r="G35" s="329"/>
      <c r="H35" s="329"/>
      <c r="I35" s="329"/>
      <c r="J35" s="329"/>
      <c r="K35" s="330"/>
      <c r="L35" s="47"/>
      <c r="M35" s="47"/>
      <c r="N35" s="47"/>
      <c r="O35" s="47"/>
    </row>
    <row r="36" spans="1:15" ht="52.5" customHeight="1">
      <c r="A36" s="331" t="s">
        <v>132</v>
      </c>
      <c r="B36" s="332"/>
      <c r="C36" s="332"/>
      <c r="D36" s="332"/>
      <c r="E36" s="332"/>
      <c r="F36" s="332"/>
      <c r="G36" s="332"/>
      <c r="H36" s="332"/>
      <c r="I36" s="332"/>
      <c r="J36" s="332"/>
      <c r="K36" s="333"/>
    </row>
    <row r="37" spans="1:15">
      <c r="A37" s="80"/>
      <c r="B37" s="306" t="s">
        <v>99</v>
      </c>
      <c r="C37" s="306"/>
      <c r="D37" s="306"/>
      <c r="E37" s="306"/>
      <c r="F37" s="306"/>
      <c r="G37" s="306"/>
      <c r="H37" s="306"/>
      <c r="I37" s="306"/>
      <c r="J37" s="306"/>
      <c r="K37" s="307"/>
    </row>
    <row r="38" spans="1:15" ht="15.75" customHeight="1">
      <c r="A38" s="69" t="s">
        <v>100</v>
      </c>
      <c r="B38" s="334" t="s">
        <v>167</v>
      </c>
      <c r="C38" s="334"/>
      <c r="D38" s="334"/>
      <c r="E38" s="334"/>
      <c r="F38" s="334"/>
      <c r="G38" s="334"/>
      <c r="H38" s="334"/>
      <c r="I38" s="334"/>
      <c r="J38" s="334"/>
      <c r="K38" s="335"/>
    </row>
    <row r="39" spans="1:15">
      <c r="A39" s="80"/>
      <c r="B39" s="306" t="s">
        <v>101</v>
      </c>
      <c r="C39" s="306"/>
      <c r="D39" s="306"/>
      <c r="E39" s="306"/>
      <c r="F39" s="306"/>
      <c r="G39" s="306"/>
      <c r="H39" s="306"/>
      <c r="I39" s="306"/>
      <c r="J39" s="306"/>
      <c r="K39" s="307"/>
    </row>
    <row r="40" spans="1:15" ht="57.75" customHeight="1">
      <c r="A40" s="71" t="s">
        <v>102</v>
      </c>
      <c r="B40" s="293" t="s">
        <v>168</v>
      </c>
      <c r="C40" s="293"/>
      <c r="D40" s="293"/>
      <c r="E40" s="293"/>
      <c r="F40" s="293"/>
      <c r="G40" s="293"/>
      <c r="H40" s="293"/>
      <c r="I40" s="293"/>
      <c r="J40" s="293"/>
      <c r="K40" s="294"/>
    </row>
    <row r="41" spans="1:15" ht="25.5" customHeight="1">
      <c r="A41" s="75"/>
      <c r="B41" s="325" t="s">
        <v>103</v>
      </c>
      <c r="C41" s="326"/>
      <c r="D41" s="326"/>
      <c r="E41" s="326"/>
      <c r="F41" s="326"/>
      <c r="G41" s="326"/>
      <c r="H41" s="326"/>
      <c r="I41" s="326"/>
      <c r="J41" s="326"/>
      <c r="K41" s="327"/>
    </row>
    <row r="42" spans="1:15" ht="25.5" customHeight="1">
      <c r="A42" s="71" t="s">
        <v>104</v>
      </c>
      <c r="B42" s="293" t="s">
        <v>105</v>
      </c>
      <c r="C42" s="293"/>
      <c r="D42" s="293"/>
      <c r="E42" s="293"/>
      <c r="F42" s="293"/>
      <c r="G42" s="293"/>
      <c r="H42" s="293"/>
      <c r="I42" s="293"/>
      <c r="J42" s="293"/>
      <c r="K42" s="294"/>
    </row>
    <row r="43" spans="1:15" s="3" customFormat="1" ht="25.5" customHeight="1">
      <c r="A43" s="75"/>
      <c r="B43" s="291" t="s">
        <v>106</v>
      </c>
      <c r="C43" s="291"/>
      <c r="D43" s="291"/>
      <c r="E43" s="291"/>
      <c r="F43" s="291"/>
      <c r="G43" s="291"/>
      <c r="H43" s="291"/>
      <c r="I43" s="291"/>
      <c r="J43" s="291"/>
      <c r="K43" s="292"/>
    </row>
    <row r="44" spans="1:15">
      <c r="A44" s="71" t="s">
        <v>107</v>
      </c>
      <c r="B44" s="304" t="s">
        <v>108</v>
      </c>
      <c r="C44" s="304"/>
      <c r="D44" s="304"/>
      <c r="E44" s="304"/>
      <c r="F44" s="304"/>
      <c r="G44" s="304"/>
      <c r="H44" s="304"/>
      <c r="I44" s="304"/>
      <c r="J44" s="304"/>
      <c r="K44" s="305"/>
    </row>
    <row r="45" spans="1:15" ht="25.5" customHeight="1">
      <c r="A45" s="76"/>
      <c r="B45" s="302" t="s">
        <v>109</v>
      </c>
      <c r="C45" s="302"/>
      <c r="D45" s="302"/>
      <c r="E45" s="302"/>
      <c r="F45" s="302"/>
      <c r="G45" s="302"/>
      <c r="H45" s="302"/>
      <c r="I45" s="302"/>
      <c r="J45" s="302"/>
      <c r="K45" s="303"/>
    </row>
    <row r="46" spans="1:15">
      <c r="A46" s="71" t="s">
        <v>110</v>
      </c>
      <c r="B46" s="304" t="s">
        <v>108</v>
      </c>
      <c r="C46" s="304"/>
      <c r="D46" s="304"/>
      <c r="E46" s="304"/>
      <c r="F46" s="304"/>
      <c r="G46" s="304"/>
      <c r="H46" s="304"/>
      <c r="I46" s="304"/>
      <c r="J46" s="304"/>
      <c r="K46" s="305"/>
    </row>
    <row r="47" spans="1:15">
      <c r="A47" s="81"/>
      <c r="B47" s="306" t="s">
        <v>111</v>
      </c>
      <c r="C47" s="306"/>
      <c r="D47" s="306"/>
      <c r="E47" s="306"/>
      <c r="F47" s="306"/>
      <c r="G47" s="306"/>
      <c r="H47" s="306"/>
      <c r="I47" s="306"/>
      <c r="J47" s="306"/>
      <c r="K47" s="307"/>
    </row>
    <row r="48" spans="1:15">
      <c r="A48" s="71" t="s">
        <v>112</v>
      </c>
      <c r="B48" s="304" t="s">
        <v>113</v>
      </c>
      <c r="C48" s="304"/>
      <c r="D48" s="304"/>
      <c r="E48" s="304"/>
      <c r="F48" s="304"/>
      <c r="G48" s="304"/>
      <c r="H48" s="304"/>
      <c r="I48" s="304"/>
      <c r="J48" s="304"/>
      <c r="K48" s="305"/>
    </row>
    <row r="49" spans="1:11">
      <c r="A49" s="80"/>
      <c r="B49" s="306" t="s">
        <v>114</v>
      </c>
      <c r="C49" s="306"/>
      <c r="D49" s="306"/>
      <c r="E49" s="306"/>
      <c r="F49" s="306"/>
      <c r="G49" s="306"/>
      <c r="H49" s="306"/>
      <c r="I49" s="306"/>
      <c r="J49" s="306"/>
      <c r="K49" s="307"/>
    </row>
    <row r="50" spans="1:11" ht="72.75" customHeight="1">
      <c r="A50" s="71" t="s">
        <v>115</v>
      </c>
      <c r="B50" s="308" t="s">
        <v>116</v>
      </c>
      <c r="C50" s="308"/>
      <c r="D50" s="308"/>
      <c r="E50" s="308"/>
      <c r="F50" s="308"/>
      <c r="G50" s="308"/>
      <c r="H50" s="308"/>
      <c r="I50" s="308"/>
      <c r="J50" s="308"/>
      <c r="K50" s="309"/>
    </row>
    <row r="51" spans="1:11">
      <c r="A51" s="77"/>
      <c r="B51" s="291" t="s">
        <v>117</v>
      </c>
      <c r="C51" s="291"/>
      <c r="D51" s="291"/>
      <c r="E51" s="291"/>
      <c r="F51" s="291"/>
      <c r="G51" s="291"/>
      <c r="H51" s="291"/>
      <c r="I51" s="291"/>
      <c r="J51" s="291"/>
      <c r="K51" s="292"/>
    </row>
    <row r="52" spans="1:11">
      <c r="A52" s="71" t="s">
        <v>118</v>
      </c>
      <c r="B52" s="293" t="s">
        <v>119</v>
      </c>
      <c r="C52" s="293"/>
      <c r="D52" s="293"/>
      <c r="E52" s="293"/>
      <c r="F52" s="293"/>
      <c r="G52" s="293"/>
      <c r="H52" s="293"/>
      <c r="I52" s="293"/>
      <c r="J52" s="293"/>
      <c r="K52" s="294"/>
    </row>
    <row r="53" spans="1:11">
      <c r="A53" s="77"/>
      <c r="B53" s="291" t="s">
        <v>120</v>
      </c>
      <c r="C53" s="291"/>
      <c r="D53" s="291"/>
      <c r="E53" s="291"/>
      <c r="F53" s="291"/>
      <c r="G53" s="291"/>
      <c r="H53" s="291"/>
      <c r="I53" s="291"/>
      <c r="J53" s="291"/>
      <c r="K53" s="292"/>
    </row>
    <row r="54" spans="1:11">
      <c r="A54" s="295" t="s">
        <v>121</v>
      </c>
      <c r="B54" s="297" t="s">
        <v>122</v>
      </c>
      <c r="C54" s="298"/>
      <c r="D54" s="298"/>
      <c r="E54" s="298"/>
      <c r="F54" s="298"/>
      <c r="G54" s="298"/>
      <c r="H54" s="298"/>
      <c r="I54" s="298"/>
      <c r="J54" s="298"/>
      <c r="K54" s="299"/>
    </row>
    <row r="55" spans="1:11">
      <c r="A55" s="296"/>
      <c r="B55" s="300" t="str">
        <f>IF('Product Information'!B14=0,"",'Product Information'!B14)</f>
        <v>N/A</v>
      </c>
      <c r="C55" s="300"/>
      <c r="D55" s="300"/>
      <c r="E55" s="300"/>
      <c r="F55" s="300"/>
      <c r="G55" s="300"/>
      <c r="H55" s="300"/>
      <c r="I55" s="300"/>
      <c r="J55" s="300"/>
      <c r="K55" s="301"/>
    </row>
    <row r="56" spans="1:11" ht="63.75" customHeight="1">
      <c r="A56" s="77"/>
      <c r="B56" s="316" t="s">
        <v>123</v>
      </c>
      <c r="C56" s="317"/>
      <c r="D56" s="317"/>
      <c r="E56" s="317"/>
      <c r="F56" s="317"/>
      <c r="G56" s="317"/>
      <c r="H56" s="317"/>
      <c r="I56" s="317"/>
      <c r="J56" s="317"/>
      <c r="K56" s="318"/>
    </row>
    <row r="57" spans="1:11" ht="12.75" customHeight="1">
      <c r="A57" s="295" t="s">
        <v>124</v>
      </c>
      <c r="B57" s="291" t="s">
        <v>125</v>
      </c>
      <c r="C57" s="291"/>
      <c r="D57" s="291"/>
      <c r="E57" s="291"/>
      <c r="F57" s="320" t="s">
        <v>126</v>
      </c>
      <c r="G57" s="320"/>
      <c r="H57" s="320"/>
      <c r="I57" s="320"/>
      <c r="J57" s="320"/>
      <c r="K57" s="321"/>
    </row>
    <row r="58" spans="1:11" ht="12.75" customHeight="1">
      <c r="A58" s="319"/>
      <c r="B58" s="291" t="s">
        <v>127</v>
      </c>
      <c r="C58" s="291"/>
      <c r="D58" s="291"/>
      <c r="E58" s="291"/>
      <c r="F58" s="320" t="s">
        <v>128</v>
      </c>
      <c r="G58" s="320"/>
      <c r="H58" s="320"/>
      <c r="I58" s="320"/>
      <c r="J58" s="320"/>
      <c r="K58" s="321"/>
    </row>
    <row r="59" spans="1:11" ht="123.75" customHeight="1">
      <c r="A59" s="296"/>
      <c r="B59" s="322" t="s">
        <v>166</v>
      </c>
      <c r="C59" s="323"/>
      <c r="D59" s="323"/>
      <c r="E59" s="323"/>
      <c r="F59" s="323"/>
      <c r="G59" s="323"/>
      <c r="H59" s="323"/>
      <c r="I59" s="323"/>
      <c r="J59" s="323"/>
      <c r="K59" s="324"/>
    </row>
    <row r="60" spans="1:11" ht="25.5" customHeight="1">
      <c r="A60" s="78" t="s">
        <v>129</v>
      </c>
      <c r="B60" s="291" t="s">
        <v>130</v>
      </c>
      <c r="C60" s="291"/>
      <c r="D60" s="291"/>
      <c r="E60" s="291"/>
      <c r="F60" s="291"/>
      <c r="G60" s="291"/>
      <c r="H60" s="291"/>
      <c r="I60" s="291"/>
      <c r="J60" s="291"/>
      <c r="K60" s="292"/>
    </row>
    <row r="61" spans="1:11">
      <c r="A61" s="310">
        <v>7.2</v>
      </c>
      <c r="B61" s="312" t="s">
        <v>131</v>
      </c>
      <c r="C61" s="312"/>
      <c r="D61" s="312"/>
      <c r="E61" s="312"/>
      <c r="F61" s="312"/>
      <c r="G61" s="312"/>
      <c r="H61" s="312"/>
      <c r="I61" s="312"/>
      <c r="J61" s="312"/>
      <c r="K61" s="313"/>
    </row>
    <row r="62" spans="1:11" ht="47.25" customHeight="1" thickBot="1">
      <c r="A62" s="311"/>
      <c r="B62" s="314" t="str">
        <f>IF('ErP Lot 3 NB Test Template'!B21=0,"",'ErP Lot 3 NB Test Template'!B21)</f>
        <v>The battery[ies] in this product cannot be easily replaced by users themselves.</v>
      </c>
      <c r="C62" s="314"/>
      <c r="D62" s="314"/>
      <c r="E62" s="314"/>
      <c r="F62" s="314"/>
      <c r="G62" s="314"/>
      <c r="H62" s="314"/>
      <c r="I62" s="314"/>
      <c r="J62" s="314"/>
      <c r="K62" s="315"/>
    </row>
  </sheetData>
  <sheetProtection password="F33E" sheet="1" formatCells="0" selectLockedCells="1" autoFilter="0" pivotTables="0"/>
  <mergeCells count="131">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 ref="A1:K1"/>
    <mergeCell ref="F2:H2"/>
    <mergeCell ref="I2:K2"/>
    <mergeCell ref="A4:A5"/>
    <mergeCell ref="B4:C4"/>
    <mergeCell ref="D4:K4"/>
    <mergeCell ref="B5:C5"/>
    <mergeCell ref="D5:E5"/>
    <mergeCell ref="F5:G5"/>
    <mergeCell ref="H5:I5"/>
    <mergeCell ref="J5:K5"/>
    <mergeCell ref="J10:K11"/>
    <mergeCell ref="B12:C12"/>
    <mergeCell ref="D12:E12"/>
    <mergeCell ref="F12:G12"/>
    <mergeCell ref="H12:I12"/>
    <mergeCell ref="B13:C13"/>
    <mergeCell ref="D13:E13"/>
    <mergeCell ref="F13:G13"/>
    <mergeCell ref="H13:I13"/>
    <mergeCell ref="B10:F10"/>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29:K29"/>
    <mergeCell ref="B30:F30"/>
    <mergeCell ref="G30:K30"/>
    <mergeCell ref="B31:K31"/>
    <mergeCell ref="A32:A35"/>
    <mergeCell ref="B32:C32"/>
    <mergeCell ref="D32:K32"/>
    <mergeCell ref="B33:C33"/>
    <mergeCell ref="D33:K33"/>
    <mergeCell ref="B34:C34"/>
    <mergeCell ref="B39:K39"/>
    <mergeCell ref="B40:K40"/>
    <mergeCell ref="B41:K41"/>
    <mergeCell ref="B42:K42"/>
    <mergeCell ref="B43:K43"/>
    <mergeCell ref="B44:K44"/>
    <mergeCell ref="D34:K34"/>
    <mergeCell ref="B35:C35"/>
    <mergeCell ref="D35:K35"/>
    <mergeCell ref="A36:K36"/>
    <mergeCell ref="B37:K37"/>
    <mergeCell ref="B38:K38"/>
    <mergeCell ref="B60:K60"/>
    <mergeCell ref="A61:A62"/>
    <mergeCell ref="B61:K61"/>
    <mergeCell ref="B62:K62"/>
    <mergeCell ref="B56:K56"/>
    <mergeCell ref="A57:A59"/>
    <mergeCell ref="B57:E57"/>
    <mergeCell ref="F57:K57"/>
    <mergeCell ref="B58:E58"/>
    <mergeCell ref="F58:K58"/>
    <mergeCell ref="B59:K59"/>
    <mergeCell ref="B51:K51"/>
    <mergeCell ref="B52:K52"/>
    <mergeCell ref="B53:K53"/>
    <mergeCell ref="A54:A55"/>
    <mergeCell ref="B54:K54"/>
    <mergeCell ref="B55:K55"/>
    <mergeCell ref="B45:K45"/>
    <mergeCell ref="B46:K46"/>
    <mergeCell ref="B47:K47"/>
    <mergeCell ref="B48:K48"/>
    <mergeCell ref="B49:K49"/>
    <mergeCell ref="B50:K50"/>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Cover Page</vt:lpstr>
      <vt:lpstr>Revision History</vt:lpstr>
      <vt:lpstr>General Information</vt:lpstr>
      <vt:lpstr>Product Information</vt:lpstr>
      <vt:lpstr>Test Description</vt:lpstr>
      <vt:lpstr>ErP Lot 3 NB Test Template</vt:lpstr>
      <vt:lpstr>ErP Lot 3 NB Declaration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2018-03-08T01:42:42Z</dcterms:modified>
</cp:coreProperties>
</file>