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35" windowWidth="10470" windowHeight="6750"/>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 name="工作表1" sheetId="45" r:id="rId8"/>
  </sheet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<sst xmlns="http://schemas.openxmlformats.org/spreadsheetml/2006/main" count="343" uniqueCount="304">
  <si>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</si>
  <si>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</si>
  <si>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</si>
  <si>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</si>
  <si>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</si>
  <si>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</si>
  <si>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</si>
  <si>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</si>
  <si>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</si>
  <si>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</si>
  <si>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</si>
  <si>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</si>
  <si>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</si>
  <si>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</si>
  <si>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</si>
  <si>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</si>
  <si>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</si>
  <si>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</si>
  <si>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</si>
  <si>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</si>
  <si>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</si>
  <si>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</si>
  <si>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</si>
  <si>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</si>
  <si>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</si>
  <si>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</si>
  <si>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</si>
  <si>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</si>
  <si>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</si>
  <si>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</si>
  <si>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</si>
  <si>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</si>
  <si>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</si>
  <si>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</si>
  <si>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</si>
  <si>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</si>
  <si>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</si>
  <si>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</si>
  <si>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</si>
  <si>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</si>
  <si>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</si>
  <si>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</si>
  <si>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</si>
  <si>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</si>
  <si>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</si>
  <si>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</si>
  <si>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</si>
  <si>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</si>
  <si>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</si>
  <si>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</si>
  <si>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</si>
  <si>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</si>
  <si>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</si>
  <si>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</si>
  <si>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</si>
  <si>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</si>
  <si>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</si>
  <si>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</si>
  <si>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</si>
  <si>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</si>
  <si>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</si>
  <si>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</si>
  <si>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</si>
  <si>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</si>
  <si>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</si>
  <si>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</si>
  <si>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</si>
  <si>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</si>
  <si>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</si>
  <si>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</si>
  <si>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</si>
  <si>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</si>
  <si>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</si>
  <si>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</si>
  <si>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</si>
  <si>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</si>
  <si>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</si>
  <si>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</si>
  <si>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</si>
  <si>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</si>
  <si>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</si>
  <si>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</si>
  <si>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</si>
  <si>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</si>
  <si>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</si>
  <si>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</si>
  <si>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</si>
  <si>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</si>
  <si>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</si>
  <si>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</si>
  <si>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</si>
  <si>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</si>
  <si>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</si>
  <si>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</si>
  <si>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</si>
  <si>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</si>
  <si>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</si>
  <si>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</si>
  <si>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</si>
  <si>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</si>
  <si>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</si>
  <si>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</si>
  <si>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</si>
  <si>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</si>
  <si>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</si>
  <si>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</si>
  <si>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</si>
  <si>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</si>
  <si>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</si>
  <si>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</si>
  <si>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</si>
  <si>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</si>
  <si>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</si>
  <si>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</si>
  <si>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</si>
  <si>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</si>
  <si>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</si>
  <si>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</si>
  <si>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</si>
  <si>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</si>
  <si>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</si>
  <si>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</si>
  <si>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</si>
  <si>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</si>
  <si>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</si>
  <si>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</si>
  <si>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</si>
  <si>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</si>
  <si>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</si>
  <si>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</si>
  <si>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</si>
  <si>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</si>
  <si>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</si>
  <si>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</si>
  <si>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</si>
  <si>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</si>
  <si>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</si>
  <si>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</si>
  <si>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</si>
  <si>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</si>
  <si>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</si>
  <si>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</si>
  <si>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</si>
  <si>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</si>
  <si>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</si>
  <si>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</si>
  <si>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</si>
  <si>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</si>
  <si>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</si>
  <si>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</si>
  <si>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</si>
  <si>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</si>
  <si>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</si>
  <si>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</si>
  <si>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</si>
  <si>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</si>
  <si>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</si>
  <si>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</si>
  <si>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</si>
  <si>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</si>
  <si>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</si>
  <si>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</si>
  <si>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</si>
  <si>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</si>
  <si>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</si>
  <si>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</si>
  <si>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</si>
  <si>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</si>
  <si>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</si>
  <si>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</si>
  <si>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</si>
  <si>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</si>
  <si>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</si>
  <si>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</si>
  <si>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</si>
  <si>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</si>
  <si>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</si>
  <si>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</si>
  <si>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</si>
  <si>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</si>
  <si>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</si>
  <si>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</si>
  <si>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</si>
  <si>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</si>
  <si>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</si>
  <si>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</si>
  <si>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</si>
  <si>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</si>
  <si>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</si>
  <si>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</si>
  <si>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</si>
  <si>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</si>
  <si>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</si>
  <si>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</si>
  <si>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</si>
  <si>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</si>
  <si>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</si>
  <si>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</si>
  <si>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</si>
  <si>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</si>
  <si>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</si>
  <si>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</si>
  <si>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</si>
  <si>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</si>
  <si>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</si>
  <si>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</si>
  <si>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</si>
  <si>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</si>
  <si>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</si>
  <si>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</si>
  <si>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</si>
  <si>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</si>
  <si>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</si>
  <si>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</si>
  <si>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</si>
  <si>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</si>
  <si>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</si>
  <si>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</si>
  <si>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</si>
  <si>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</si>
  <si>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</si>
  <si>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</si>
  <si>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</si>
  <si>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</si>
  <si>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</si>
  <si>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</si>
  <si>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</si>
  <si>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</si>
  <si>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</si>
  <si>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</si>
  <si>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</si>
  <si>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</si>
  <si>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</si>
  <si>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</si>
  <si>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</si>
  <si>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</si>
  <si>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</si>
  <si>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</si>
  <si>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</si>
  <si>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</si>
  <si>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</si>
  <si>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</si>
  <si>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</si>
  <si>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</si>
  <si>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</si>
  <si>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</si>
  <si>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</si>
  <si>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</si>
  <si>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</si>
  <si>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</si>
  <si>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</si>
  <si>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</si>
  <si>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</si>
  <si>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</si>
  <si>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</si>
  <si>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</si>
  <si>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</si>
  <si>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</si>
  <si>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</si>
  <si>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</si>
  <si>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</si>
  <si>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</si>
  <si>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</si>
  <si>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</si>
  <si>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</si>
  <si>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</si>
  <si>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</si>
  <si>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</si>
  <si>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</si>
  <si>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</si>
  <si>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</si>
  <si>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</si>
  <si>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</si>
  <si>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</si>
  <si>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</si>
  <si>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</si>
  <si>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</si>
  <si>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</si>
  <si>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</si>
  <si>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</si>
  <si>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</si>
  <si>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</si>
  <si>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</si>
  <si>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</si>
  <si>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N/A</t>
    <phoneticPr fontId="3" type="noConversion"/>
  </si>
  <si>
    <t>N/A</t>
    <phoneticPr fontId="3" type="noConversion"/>
  </si>
  <si>
    <t>Level VI</t>
  </si>
  <si>
    <t>G7</t>
  </si>
  <si>
    <t>Window 10 Pro</t>
    <phoneticPr fontId="3" type="noConversion"/>
  </si>
  <si>
    <t>N/A</t>
    <phoneticPr fontId="3" type="noConversion"/>
  </si>
  <si>
    <t>389*264*19.8</t>
    <phoneticPr fontId="3" type="noConversion"/>
  </si>
  <si>
    <t>19.5V/11.8A</t>
    <phoneticPr fontId="3" type="noConversion"/>
  </si>
  <si>
    <t>NA</t>
    <phoneticPr fontId="3" type="noConversion"/>
  </si>
  <si>
    <t>intel®  Core™  i7-7700HQ CPU</t>
    <phoneticPr fontId="3" type="noConversion"/>
  </si>
  <si>
    <t>2.80GHz</t>
    <phoneticPr fontId="3" type="noConversion"/>
  </si>
  <si>
    <t>HGST HTS721010 1TB</t>
    <phoneticPr fontId="3" type="noConversion"/>
  </si>
  <si>
    <t>Chicony A12-230P1A</t>
    <phoneticPr fontId="3" type="noConversion"/>
  </si>
  <si>
    <t xml:space="preserve">BTY-M6H/ Li Battery </t>
    <phoneticPr fontId="3" type="noConversion"/>
  </si>
  <si>
    <t>MS-16P3/GE63 7RD</t>
    <phoneticPr fontId="3" type="noConversion"/>
  </si>
  <si>
    <t>THNSN5256GPU7 TOSHIBA 256GB</t>
    <phoneticPr fontId="3" type="noConversion"/>
  </si>
  <si>
    <t>E16P3IMS.101</t>
    <phoneticPr fontId="3" type="noConversion"/>
  </si>
  <si>
    <t>Intel® HD Graphics 630 / NVIDIA GeForce GTX 1050Ti</t>
    <phoneticPr fontId="3" type="noConversion"/>
  </si>
  <si>
    <t>G3(w/FB Data Width &lt;= 128-bit )</t>
  </si>
  <si>
    <t>2017\07\10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</si>
</sst>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269872</xdr:colOff>
      <xdr:row>9</xdr:row>
      <xdr:rowOff>19050</xdr:rowOff>
    </xdr:from>
    <xdr:to>
      <xdr:col>12</xdr:col>
      <xdr:colOff>609599</xdr:colOff>
      <xdr:row>19</xdr:row>
      <xdr:rowOff>200026</xdr:rowOff>
    </xdr:to>
    <xdr:pic>
      <xdr:nvPicPr>
        <xdr:cNvPr id="2" name="圖片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1197" y="2457450"/>
          <a:ext cx="3035302" cy="2276476"/>
        </a:xfrm>
        <a:prstGeom prst="rect">
          <a:avLst/>
        </a:prstGeom>
      </xdr:spPr>
    </xdr:pic>
    <xdr:clientData/>
  </xdr:twoCellAnchor>
  <xdr:twoCellAnchor editAs="oneCell">
    <xdr:from>
      <xdr:col>0</xdr:col>
      <xdr:colOff>0</xdr:colOff>
      <xdr:row>8</xdr:row>
      <xdr:rowOff>342900</xdr:rowOff>
    </xdr:from>
    <xdr:to>
      <xdr:col>6</xdr:col>
      <xdr:colOff>104773</xdr:colOff>
      <xdr:row>20</xdr:row>
      <xdr:rowOff>0</xdr:rowOff>
    </xdr:to>
    <xdr:pic>
      <xdr:nvPicPr>
        <xdr:cNvPr id="3" name="圖片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28875"/>
          <a:ext cx="3086098" cy="2314575"/>
        </a:xfrm>
        <a:prstGeom prst="rect">
          <a:avLst/>
        </a:prstGeom>
      </xdr:spPr>
    </xdr:pic>
    <xdr:clientData/>
  </xdr:twoCellAnchor>
  <xdr:twoCellAnchor editAs="oneCell">
    <xdr:from>
      <xdr:col>0</xdr:col>
      <xdr:colOff>1</xdr:colOff>
      <xdr:row>26</xdr:row>
      <xdr:rowOff>4762</xdr:rowOff>
    </xdr:from>
    <xdr:to>
      <xdr:col>5</xdr:col>
      <xdr:colOff>406401</xdr:colOff>
      <xdr:row>36</xdr:row>
      <xdr:rowOff>114300</xdr:rowOff>
    </xdr:to>
    <xdr:pic>
      <xdr:nvPicPr>
        <xdr:cNvPr id="5" name="圖片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6005512"/>
          <a:ext cx="2940050" cy="2205038"/>
        </a:xfrm>
        <a:prstGeom prst="rect">
          <a:avLst/>
        </a:prstGeom>
      </xdr:spPr>
    </xdr:pic>
    <xdr:clientData/>
  </xdr:twoCellAnchor>
  <xdr:twoCellAnchor editAs="oneCell">
    <xdr:from>
      <xdr:col>6</xdr:col>
      <xdr:colOff>152399</xdr:colOff>
      <xdr:row>26</xdr:row>
      <xdr:rowOff>190501</xdr:rowOff>
    </xdr:from>
    <xdr:to>
      <xdr:col>12</xdr:col>
      <xdr:colOff>619125</xdr:colOff>
      <xdr:row>33</xdr:row>
      <xdr:rowOff>142875</xdr:rowOff>
    </xdr:to>
    <xdr:pic>
      <xdr:nvPicPr>
        <xdr:cNvPr id="4" name="圖片 3"/>
        <xdr:cNvPicPr>
          <a:picLocks noChangeAspect="1"/>
        </xdr:cNvPicPr>
      </xdr:nvPicPr>
      <xdr:blipFill rotWithShape="1">
        <a:blip xmlns:r="http://schemas.openxmlformats.org/officeDocument/2006/relationships" r:embed="rId5"/>
        <a:srcRect l="31516" t="38153" r="37493" b="48049"/>
        <a:stretch/>
      </xdr:blipFill>
      <xdr:spPr>
        <a:xfrm>
          <a:off x="3133724" y="6191251"/>
          <a:ext cx="3162301" cy="1419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10" sqref="H10:M10"/>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278</v>
      </c>
      <c r="I8" s="153"/>
      <c r="J8" s="153"/>
      <c r="K8" s="153"/>
      <c r="L8" s="153"/>
      <c r="M8" s="154"/>
    </row>
    <row r="9" spans="1:13" ht="63.75" customHeight="1">
      <c r="A9" s="132" t="s">
        <v>175</v>
      </c>
      <c r="B9" s="133"/>
      <c r="C9" s="133"/>
      <c r="D9" s="133"/>
      <c r="E9" s="133"/>
      <c r="F9" s="133"/>
      <c r="G9" s="133"/>
      <c r="H9" s="130" t="s">
        <v>298</v>
      </c>
      <c r="I9" s="130"/>
      <c r="J9" s="130"/>
      <c r="K9" s="130"/>
      <c r="L9" s="130"/>
      <c r="M9" s="131"/>
    </row>
    <row r="10" spans="1:13" ht="23.25">
      <c r="A10" s="132" t="s">
        <v>7</v>
      </c>
      <c r="B10" s="133"/>
      <c r="C10" s="133"/>
      <c r="D10" s="133"/>
      <c r="E10" s="133"/>
      <c r="F10" s="133"/>
      <c r="G10" s="133"/>
      <c r="H10" s="157" t="s">
        <v>303</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249</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279</v>
      </c>
      <c r="E26" s="134"/>
      <c r="F26" s="134"/>
      <c r="G26" s="134"/>
      <c r="H26" s="134"/>
      <c r="I26" s="134" t="s">
        <v>280</v>
      </c>
      <c r="J26" s="134"/>
      <c r="K26" s="134"/>
      <c r="L26" s="134"/>
      <c r="M26" s="134"/>
    </row>
    <row r="27" spans="1:13" s="2" customFormat="1" ht="27.75" customHeight="1">
      <c r="A27" s="155" t="s">
        <v>18</v>
      </c>
      <c r="B27" s="156"/>
      <c r="C27" s="156"/>
      <c r="D27" s="134" t="s">
        <v>281</v>
      </c>
      <c r="E27" s="134"/>
      <c r="F27" s="134"/>
      <c r="G27" s="134"/>
      <c r="H27" s="134"/>
      <c r="I27" s="134" t="s">
        <v>282</v>
      </c>
      <c r="J27" s="134"/>
      <c r="K27" s="134"/>
      <c r="L27" s="134"/>
      <c r="M27" s="134"/>
    </row>
    <row r="28" spans="1:13" s="2" customFormat="1" ht="25.5" customHeight="1">
      <c r="A28" s="144" t="s">
        <v>22</v>
      </c>
      <c r="B28" s="145"/>
      <c r="C28" s="145"/>
      <c r="D28" s="152">
        <v>20170710</v>
      </c>
      <c r="E28" s="152"/>
      <c r="F28" s="152"/>
      <c r="G28" s="152"/>
      <c r="H28" s="152"/>
      <c r="I28" s="152">
        <v>20170710</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A174"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9" sqref="D39:I39"/>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A174"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10"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2" width="6.7109375" style="6" customWidth="1"/>
    <col min="13" max="13" width="10.140625" style="6" customWidth="1"/>
    <col min="14" max="14" width="9.28515625" style="6" hidden="1" customWidth="1"/>
    <col min="15" max="18" width="9.140625" style="5" customWidth="1"/>
    <col min="19" max="19" width="9.140625" style="5"/>
    <col min="20" max="16384" width="9.140625" style="1"/>
  </cols>
  <sheetData>
    <row r="1" spans="1:14" ht="18.75">
      <c r="A1" s="177" t="s">
        <v>194</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8" sqref="B8:F8"/>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195</v>
      </c>
      <c r="B1" s="217"/>
      <c r="C1" s="217"/>
      <c r="D1" s="217"/>
      <c r="E1" s="217"/>
      <c r="F1" s="218"/>
    </row>
    <row r="2" spans="1:6" ht="15" customHeight="1">
      <c r="A2" s="50" t="s">
        <v>176</v>
      </c>
      <c r="B2" s="219" t="str">
        <f>IF('Cover Page'!H9=0,"",'Cover Page'!H9)</f>
        <v>MS-16P3/GE63 7RD</v>
      </c>
      <c r="C2" s="219"/>
      <c r="D2" s="219"/>
      <c r="E2" s="219"/>
      <c r="F2" s="220"/>
    </row>
    <row r="3" spans="1:6" ht="15" customHeight="1">
      <c r="A3" s="51" t="s">
        <v>177</v>
      </c>
      <c r="B3" s="219" t="str">
        <f>'Cover Page'!H8</f>
        <v>Notebook computers</v>
      </c>
      <c r="C3" s="219"/>
      <c r="D3" s="219"/>
      <c r="E3" s="219"/>
      <c r="F3" s="220"/>
    </row>
    <row r="4" spans="1:6" ht="15" customHeight="1">
      <c r="A4" s="51" t="s">
        <v>178</v>
      </c>
      <c r="B4" s="221" t="s">
        <v>271</v>
      </c>
      <c r="C4" s="221"/>
      <c r="D4" s="221"/>
      <c r="E4" s="221"/>
      <c r="F4" s="222"/>
    </row>
    <row r="5" spans="1:6" ht="15" customHeight="1">
      <c r="A5" s="51" t="s">
        <v>179</v>
      </c>
      <c r="B5" s="223">
        <v>2017</v>
      </c>
      <c r="C5" s="223"/>
      <c r="D5" s="223"/>
      <c r="E5" s="223"/>
      <c r="F5" s="224"/>
    </row>
    <row r="6" spans="1:6" ht="15" customHeight="1">
      <c r="A6" s="98" t="s">
        <v>38</v>
      </c>
      <c r="B6" s="202">
        <v>1</v>
      </c>
      <c r="C6" s="202"/>
      <c r="D6" s="202"/>
      <c r="E6" s="202"/>
      <c r="F6" s="203"/>
    </row>
    <row r="7" spans="1:6" ht="16.5" customHeight="1">
      <c r="A7" s="98" t="s">
        <v>19</v>
      </c>
      <c r="B7" s="202" t="s">
        <v>300</v>
      </c>
      <c r="C7" s="202"/>
      <c r="D7" s="202"/>
      <c r="E7" s="202"/>
      <c r="F7" s="203"/>
    </row>
    <row r="8" spans="1:6" ht="27" customHeight="1">
      <c r="A8" s="98" t="s">
        <v>44</v>
      </c>
      <c r="B8" s="227" t="s">
        <v>301</v>
      </c>
      <c r="C8" s="202"/>
      <c r="D8" s="202"/>
      <c r="E8" s="202"/>
      <c r="F8" s="203"/>
    </row>
    <row r="9" spans="1:6" ht="15" customHeight="1">
      <c r="A9" s="98" t="s">
        <v>20</v>
      </c>
      <c r="B9" s="202" t="s">
        <v>288</v>
      </c>
      <c r="C9" s="202"/>
      <c r="D9" s="202"/>
      <c r="E9" s="202"/>
      <c r="F9" s="203"/>
    </row>
    <row r="10" spans="1:6" ht="15" customHeight="1">
      <c r="A10" s="98" t="s">
        <v>190</v>
      </c>
      <c r="B10" s="202" t="s">
        <v>272</v>
      </c>
      <c r="C10" s="202"/>
      <c r="D10" s="202"/>
      <c r="E10" s="202"/>
      <c r="F10" s="203"/>
    </row>
    <row r="11" spans="1:6" ht="15" customHeight="1">
      <c r="A11" s="98" t="s">
        <v>191</v>
      </c>
      <c r="B11" s="202" t="s">
        <v>297</v>
      </c>
      <c r="C11" s="202"/>
      <c r="D11" s="202"/>
      <c r="E11" s="202"/>
      <c r="F11" s="203"/>
    </row>
    <row r="12" spans="1:6" ht="43.5" customHeight="1">
      <c r="A12" s="99" t="s">
        <v>192</v>
      </c>
      <c r="B12" s="202">
        <v>300</v>
      </c>
      <c r="C12" s="202"/>
      <c r="D12" s="202"/>
      <c r="E12" s="202"/>
      <c r="F12" s="203"/>
    </row>
    <row r="13" spans="1:6" ht="24.75" customHeight="1">
      <c r="A13" s="99" t="s">
        <v>193</v>
      </c>
      <c r="B13" s="202">
        <v>16</v>
      </c>
      <c r="C13" s="202"/>
      <c r="D13" s="202"/>
      <c r="E13" s="202"/>
      <c r="F13" s="203"/>
    </row>
    <row r="14" spans="1:6" ht="40.5" customHeight="1">
      <c r="A14" s="99" t="s">
        <v>59</v>
      </c>
      <c r="B14" s="202" t="s">
        <v>283</v>
      </c>
      <c r="C14" s="202"/>
      <c r="D14" s="202"/>
      <c r="E14" s="202"/>
      <c r="F14" s="203"/>
    </row>
    <row r="15" spans="1:6" ht="15" customHeight="1">
      <c r="A15" s="99" t="s">
        <v>219</v>
      </c>
      <c r="B15" s="210" t="s">
        <v>299</v>
      </c>
      <c r="C15" s="211"/>
      <c r="D15" s="211"/>
      <c r="E15" s="211"/>
      <c r="F15" s="212"/>
    </row>
    <row r="16" spans="1:6" ht="15" customHeight="1">
      <c r="A16" s="99" t="s">
        <v>220</v>
      </c>
      <c r="B16" s="210" t="s">
        <v>299</v>
      </c>
      <c r="C16" s="211"/>
      <c r="D16" s="211"/>
      <c r="E16" s="211"/>
      <c r="F16" s="212"/>
    </row>
    <row r="17" spans="1:6" ht="15" customHeight="1">
      <c r="A17" s="99" t="s">
        <v>221</v>
      </c>
      <c r="B17" s="210" t="s">
        <v>295</v>
      </c>
      <c r="C17" s="211"/>
      <c r="D17" s="211"/>
      <c r="E17" s="211"/>
      <c r="F17" s="212"/>
    </row>
    <row r="18" spans="1:6" ht="15" customHeight="1">
      <c r="A18" s="99" t="s">
        <v>222</v>
      </c>
      <c r="B18" s="202" t="s">
        <v>289</v>
      </c>
      <c r="C18" s="202"/>
      <c r="D18" s="202"/>
      <c r="E18" s="202"/>
      <c r="F18" s="203"/>
    </row>
    <row r="19" spans="1:6" ht="15" customHeight="1">
      <c r="A19" s="98" t="s">
        <v>41</v>
      </c>
      <c r="B19" s="202">
        <v>8</v>
      </c>
      <c r="C19" s="202"/>
      <c r="D19" s="202"/>
      <c r="E19" s="202"/>
      <c r="F19" s="203"/>
    </row>
    <row r="20" spans="1:6" ht="15" customHeight="1">
      <c r="A20" s="98" t="s">
        <v>42</v>
      </c>
      <c r="B20" s="202">
        <v>8</v>
      </c>
      <c r="C20" s="202"/>
      <c r="D20" s="202"/>
      <c r="E20" s="202"/>
      <c r="F20" s="203"/>
    </row>
    <row r="21" spans="1:6" ht="15" customHeight="1">
      <c r="A21" s="98" t="s">
        <v>171</v>
      </c>
      <c r="B21" s="202" t="s">
        <v>292</v>
      </c>
      <c r="C21" s="202"/>
      <c r="D21" s="202"/>
      <c r="E21" s="202"/>
      <c r="F21" s="203"/>
    </row>
    <row r="22" spans="1:6" ht="15" customHeight="1">
      <c r="A22" s="98" t="s">
        <v>172</v>
      </c>
      <c r="B22" s="202" t="s">
        <v>292</v>
      </c>
      <c r="C22" s="202"/>
      <c r="D22" s="202"/>
      <c r="E22" s="202"/>
      <c r="F22" s="203"/>
    </row>
    <row r="23" spans="1:6" ht="21.95" customHeight="1">
      <c r="A23" s="100" t="s">
        <v>173</v>
      </c>
      <c r="B23" s="202" t="s">
        <v>291</v>
      </c>
      <c r="C23" s="202"/>
      <c r="D23" s="202"/>
      <c r="E23" s="202"/>
      <c r="F23" s="203"/>
    </row>
    <row r="24" spans="1:6" ht="21.95" customHeight="1">
      <c r="A24" s="100" t="s">
        <v>174</v>
      </c>
      <c r="B24" s="202" t="s">
        <v>296</v>
      </c>
      <c r="C24" s="202"/>
      <c r="D24" s="202"/>
      <c r="E24" s="202"/>
      <c r="F24" s="203"/>
    </row>
    <row r="25" spans="1:6" ht="31.5" customHeight="1">
      <c r="A25" s="225" t="s">
        <v>180</v>
      </c>
      <c r="B25" s="20" t="s">
        <v>182</v>
      </c>
      <c r="C25" s="20" t="s">
        <v>183</v>
      </c>
      <c r="D25" s="20" t="s">
        <v>184</v>
      </c>
      <c r="E25" s="20" t="s">
        <v>185</v>
      </c>
      <c r="F25" s="226"/>
    </row>
    <row r="26" spans="1:6" ht="13.5" customHeight="1">
      <c r="A26" s="225"/>
      <c r="B26" s="121" t="s">
        <v>284</v>
      </c>
      <c r="C26" s="121" t="s">
        <v>273</v>
      </c>
      <c r="D26" s="121" t="s">
        <v>285</v>
      </c>
      <c r="E26" s="121" t="s">
        <v>284</v>
      </c>
      <c r="F26" s="226"/>
    </row>
    <row r="27" spans="1:6" ht="13.5" customHeight="1">
      <c r="A27" s="225"/>
      <c r="B27" s="119" t="s">
        <v>273</v>
      </c>
      <c r="C27" s="119" t="s">
        <v>284</v>
      </c>
      <c r="D27" s="119" t="s">
        <v>284</v>
      </c>
      <c r="E27" s="119" t="s">
        <v>284</v>
      </c>
      <c r="F27" s="226"/>
    </row>
    <row r="28" spans="1:6" ht="29.25" customHeight="1">
      <c r="A28" s="225" t="s">
        <v>181</v>
      </c>
      <c r="B28" s="20" t="s">
        <v>186</v>
      </c>
      <c r="C28" s="20" t="s">
        <v>187</v>
      </c>
      <c r="D28" s="20" t="s">
        <v>184</v>
      </c>
      <c r="E28" s="20" t="s">
        <v>188</v>
      </c>
      <c r="F28" s="54" t="s">
        <v>185</v>
      </c>
    </row>
    <row r="29" spans="1:6" ht="13.5" customHeight="1">
      <c r="A29" s="225"/>
      <c r="B29" s="122" t="s">
        <v>284</v>
      </c>
      <c r="C29" s="122" t="s">
        <v>284</v>
      </c>
      <c r="D29" s="122" t="s">
        <v>284</v>
      </c>
      <c r="E29" s="122" t="s">
        <v>284</v>
      </c>
      <c r="F29" s="123" t="s">
        <v>284</v>
      </c>
    </row>
    <row r="30" spans="1:6" ht="13.5" customHeight="1">
      <c r="A30" s="225"/>
      <c r="B30" s="122" t="s">
        <v>284</v>
      </c>
      <c r="C30" s="122" t="s">
        <v>284</v>
      </c>
      <c r="D30" s="122" t="s">
        <v>284</v>
      </c>
      <c r="E30" s="122" t="s">
        <v>284</v>
      </c>
      <c r="F30" s="123" t="s">
        <v>284</v>
      </c>
    </row>
    <row r="31" spans="1:6" ht="20.25" customHeight="1">
      <c r="A31" s="53" t="s">
        <v>216</v>
      </c>
      <c r="B31" s="207" t="s">
        <v>286</v>
      </c>
      <c r="C31" s="208"/>
      <c r="D31" s="208"/>
      <c r="E31" s="208"/>
      <c r="F31" s="209"/>
    </row>
    <row r="32" spans="1:6" ht="34.5" customHeight="1">
      <c r="A32" s="52" t="s">
        <v>189</v>
      </c>
      <c r="B32" s="213">
        <v>89.4</v>
      </c>
      <c r="C32" s="214"/>
      <c r="D32" s="214"/>
      <c r="E32" s="214"/>
      <c r="F32" s="215"/>
    </row>
    <row r="33" spans="1:10" ht="31.5" customHeight="1">
      <c r="A33" s="52" t="s">
        <v>60</v>
      </c>
      <c r="B33" s="213">
        <v>5.42</v>
      </c>
      <c r="C33" s="214"/>
      <c r="D33" s="214"/>
      <c r="E33" s="214"/>
      <c r="F33" s="215"/>
    </row>
    <row r="34" spans="1:10" ht="21.75" customHeight="1">
      <c r="A34" s="52" t="s">
        <v>55</v>
      </c>
      <c r="B34" s="213" t="s">
        <v>290</v>
      </c>
      <c r="C34" s="214"/>
      <c r="D34" s="214"/>
      <c r="E34" s="214"/>
      <c r="F34" s="215"/>
      <c r="G34" s="48" t="s">
        <v>155</v>
      </c>
      <c r="H34" s="14" t="s">
        <v>156</v>
      </c>
      <c r="I34" s="14" t="s">
        <v>157</v>
      </c>
      <c r="J34" s="14" t="s">
        <v>158</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154</v>
      </c>
      <c r="H35" s="15" t="s">
        <v>159</v>
      </c>
      <c r="I35" s="15" t="s">
        <v>160</v>
      </c>
      <c r="J35" s="15" t="s">
        <v>161</v>
      </c>
    </row>
    <row r="36" spans="1:10" ht="13.5">
      <c r="A36" s="17"/>
    </row>
  </sheetData>
  <sheetProtection password="A174"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19:F22">
    <cfRule type="containsBlanks" dxfId="42" priority="1">
      <formula>LEN(TRIM(B19))=0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274</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A174" sheet="1" objects="1" scenarios="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topLeftCell="A7" zoomScaleSheetLayoutView="100" workbookViewId="0">
      <selection activeCell="B24" sqref="B24:F24"/>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214</v>
      </c>
      <c r="B1" s="250"/>
      <c r="C1" s="250"/>
      <c r="D1" s="250"/>
      <c r="E1" s="250"/>
      <c r="F1" s="251"/>
    </row>
    <row r="2" spans="1:6" ht="24.95" customHeight="1">
      <c r="A2" s="63" t="s">
        <v>25</v>
      </c>
      <c r="B2" s="279" t="s">
        <v>206</v>
      </c>
      <c r="C2" s="279"/>
      <c r="D2" s="279"/>
      <c r="E2" s="279"/>
      <c r="F2" s="280"/>
    </row>
    <row r="3" spans="1:6" ht="24.95" customHeight="1">
      <c r="A3" s="63" t="s">
        <v>26</v>
      </c>
      <c r="B3" s="265" t="s">
        <v>202</v>
      </c>
      <c r="C3" s="265"/>
      <c r="D3" s="265"/>
      <c r="E3" s="265"/>
      <c r="F3" s="266"/>
    </row>
    <row r="4" spans="1:6" ht="24.95" customHeight="1">
      <c r="A4" s="63" t="s">
        <v>27</v>
      </c>
      <c r="B4" s="265" t="s">
        <v>203</v>
      </c>
      <c r="C4" s="265"/>
      <c r="D4" s="265"/>
      <c r="E4" s="265"/>
      <c r="F4" s="266"/>
    </row>
    <row r="5" spans="1:6" ht="56.25" customHeight="1">
      <c r="A5" s="63" t="s">
        <v>28</v>
      </c>
      <c r="B5" s="265" t="s">
        <v>205</v>
      </c>
      <c r="C5" s="265"/>
      <c r="D5" s="265"/>
      <c r="E5" s="265"/>
      <c r="F5" s="266"/>
    </row>
    <row r="6" spans="1:6" ht="60.75" customHeight="1">
      <c r="A6" s="63" t="s">
        <v>46</v>
      </c>
      <c r="B6" s="265" t="s">
        <v>204</v>
      </c>
      <c r="C6" s="265"/>
      <c r="D6" s="265"/>
      <c r="E6" s="265"/>
      <c r="F6" s="266"/>
    </row>
    <row r="7" spans="1:6" ht="25.5" customHeight="1">
      <c r="A7" s="277" t="s">
        <v>208</v>
      </c>
      <c r="B7" s="278"/>
      <c r="C7" s="271" t="s">
        <v>25</v>
      </c>
      <c r="D7" s="271" t="s">
        <v>246</v>
      </c>
      <c r="E7" s="271" t="s">
        <v>32</v>
      </c>
      <c r="F7" s="273" t="s">
        <v>37</v>
      </c>
    </row>
    <row r="8" spans="1:6" ht="45" customHeight="1">
      <c r="A8" s="63" t="s">
        <v>207</v>
      </c>
      <c r="B8" s="44" t="s">
        <v>209</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210</v>
      </c>
      <c r="B14" s="269" t="s">
        <v>211</v>
      </c>
      <c r="C14" s="269"/>
      <c r="D14" s="269"/>
      <c r="E14" s="269"/>
      <c r="F14" s="270"/>
    </row>
    <row r="15" spans="1:6" ht="27" customHeight="1">
      <c r="A15" s="111" t="s">
        <v>213</v>
      </c>
      <c r="B15" s="269" t="s">
        <v>212</v>
      </c>
      <c r="C15" s="269"/>
      <c r="D15" s="269"/>
      <c r="E15" s="269"/>
      <c r="F15" s="270"/>
    </row>
    <row r="16" spans="1:6" ht="27">
      <c r="A16" s="111" t="s">
        <v>270</v>
      </c>
      <c r="B16" s="235">
        <v>0.16</v>
      </c>
      <c r="C16" s="235"/>
      <c r="D16" s="235"/>
      <c r="E16" s="235"/>
      <c r="F16" s="259"/>
    </row>
    <row r="17" spans="1:14" ht="30.75" customHeight="1">
      <c r="A17" s="31" t="s">
        <v>138</v>
      </c>
      <c r="B17" s="115" t="s">
        <v>275</v>
      </c>
      <c r="C17" s="253" t="s">
        <v>39</v>
      </c>
      <c r="D17" s="254"/>
      <c r="E17" s="56" t="s">
        <v>39</v>
      </c>
      <c r="F17" s="286"/>
    </row>
    <row r="18" spans="1:14" ht="29.25" customHeight="1">
      <c r="A18" s="111" t="s">
        <v>54</v>
      </c>
      <c r="B18" s="115" t="s">
        <v>276</v>
      </c>
      <c r="C18" s="253" t="s">
        <v>39</v>
      </c>
      <c r="D18" s="254"/>
      <c r="E18" s="56" t="s">
        <v>39</v>
      </c>
      <c r="F18" s="287"/>
    </row>
    <row r="19" spans="1:14" ht="30" customHeight="1">
      <c r="A19" s="111" t="s">
        <v>53</v>
      </c>
      <c r="B19" s="115" t="s">
        <v>276</v>
      </c>
      <c r="C19" s="253" t="s">
        <v>39</v>
      </c>
      <c r="D19" s="254"/>
      <c r="E19" s="56" t="s">
        <v>39</v>
      </c>
      <c r="F19" s="288"/>
    </row>
    <row r="20" spans="1:14" ht="39.75" customHeight="1">
      <c r="A20" s="257" t="s">
        <v>57</v>
      </c>
      <c r="B20" s="235" t="s">
        <v>277</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224</v>
      </c>
      <c r="B22" s="263"/>
      <c r="C22" s="263"/>
      <c r="D22" s="263"/>
      <c r="E22" s="263"/>
      <c r="F22" s="264"/>
      <c r="G22" s="25"/>
      <c r="H22" s="25"/>
      <c r="I22" s="25"/>
      <c r="J22" s="25"/>
      <c r="K22" s="25"/>
      <c r="L22" s="25"/>
      <c r="M22" s="25"/>
      <c r="N22" s="25"/>
    </row>
    <row r="23" spans="1:14" ht="24.95" customHeight="1">
      <c r="A23" s="27" t="s">
        <v>225</v>
      </c>
      <c r="B23" s="235">
        <v>25.4</v>
      </c>
      <c r="C23" s="235"/>
      <c r="D23" s="235"/>
      <c r="E23" s="235"/>
      <c r="F23" s="259"/>
    </row>
    <row r="24" spans="1:14" ht="24.95" customHeight="1" thickBot="1">
      <c r="A24" s="28" t="s">
        <v>226</v>
      </c>
      <c r="B24" s="241">
        <v>34</v>
      </c>
      <c r="C24" s="241"/>
      <c r="D24" s="241"/>
      <c r="E24" s="241"/>
      <c r="F24" s="242"/>
    </row>
    <row r="25" spans="1:14" ht="28.5" customHeight="1">
      <c r="A25" s="249" t="s">
        <v>217</v>
      </c>
      <c r="B25" s="250"/>
      <c r="C25" s="250"/>
      <c r="D25" s="250"/>
      <c r="E25" s="250"/>
      <c r="F25" s="33" t="s">
        <v>233</v>
      </c>
    </row>
    <row r="26" spans="1:14" ht="31.15" customHeight="1">
      <c r="A26" s="32" t="s">
        <v>40</v>
      </c>
      <c r="B26" s="120" t="s">
        <v>293</v>
      </c>
      <c r="C26" s="253"/>
      <c r="D26" s="254"/>
      <c r="E26" s="120"/>
      <c r="F26" s="35"/>
    </row>
    <row r="27" spans="1:14" ht="22.5" customHeight="1">
      <c r="A27" s="32" t="s">
        <v>244</v>
      </c>
      <c r="B27" s="120" t="s">
        <v>294</v>
      </c>
      <c r="C27" s="253"/>
      <c r="D27" s="254"/>
      <c r="E27" s="120"/>
      <c r="F27" s="34" t="s">
        <v>241</v>
      </c>
    </row>
    <row r="28" spans="1:14" ht="22.5" customHeight="1">
      <c r="A28" s="31" t="s">
        <v>254</v>
      </c>
      <c r="B28" s="110">
        <v>4</v>
      </c>
      <c r="C28" s="253"/>
      <c r="D28" s="254"/>
      <c r="E28" s="120"/>
      <c r="F28" s="35"/>
    </row>
    <row r="29" spans="1:14" ht="40.5">
      <c r="A29" s="31" t="s">
        <v>268</v>
      </c>
      <c r="B29" s="110">
        <v>112.13</v>
      </c>
      <c r="C29" s="253"/>
      <c r="D29" s="254"/>
      <c r="F29" s="34" t="s">
        <v>242</v>
      </c>
    </row>
    <row r="30" spans="1:14" ht="25.5" customHeight="1">
      <c r="A30" s="31" t="s">
        <v>245</v>
      </c>
      <c r="B30" s="110">
        <v>16</v>
      </c>
      <c r="C30" s="253"/>
      <c r="D30" s="254"/>
      <c r="E30" s="110"/>
      <c r="F30" s="34" t="s">
        <v>243</v>
      </c>
    </row>
    <row r="31" spans="1:14" ht="32.25" customHeight="1">
      <c r="A31" s="31" t="s">
        <v>43</v>
      </c>
      <c r="B31" s="120" t="s">
        <v>302</v>
      </c>
      <c r="C31" s="235" t="s">
        <v>39</v>
      </c>
      <c r="D31" s="235"/>
      <c r="E31" s="110" t="s">
        <v>39</v>
      </c>
      <c r="F31" s="238"/>
    </row>
    <row r="32" spans="1:14" ht="28.5" customHeight="1" thickBot="1">
      <c r="A32" s="30" t="s">
        <v>25</v>
      </c>
      <c r="B32" s="58" t="str">
        <f>IF(AND(B28&gt;=2,B30&gt;=2,OR(B31="G3(w/FB Data Width &gt; 128-bit )",B31="G4",B31="G5",B31="G6",B31="G7")),"Category C",IF(OR(B31="G1",B31="G2",B31="G3(w/FB Data Width &lt;= 128-bit )",B31="G3(w/FB Data Width &gt; 128-bit )",B31="G4",B31="G5",B31="G6",B31="G7"),"Category B",IF(AND(B31="Integrated",OR(B28="",B28&gt;=1,B30="",B30&gt;=1)),"Category A","")))</f>
        <v>Category B</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247</v>
      </c>
      <c r="B33" s="250"/>
      <c r="C33" s="250"/>
      <c r="D33" s="250"/>
      <c r="E33" s="250"/>
      <c r="F33" s="251"/>
    </row>
    <row r="34" spans="1:6" ht="24" customHeight="1">
      <c r="A34" s="27" t="s">
        <v>218</v>
      </c>
      <c r="B34" s="57">
        <f>IF(B30="","",IF(B30&lt;=4,0,(B30-4)*0.4))</f>
        <v>4.8000000000000007</v>
      </c>
      <c r="C34" s="252" t="str">
        <f>IF(C30="","",IF(C30&lt;=4,0,(C30-4)*0.4))</f>
        <v/>
      </c>
      <c r="D34" s="252"/>
      <c r="E34" s="57" t="e">
        <f>IF(#REF!="","",IF(#REF!&lt;=4,0,(#REF!-4)*0.4))</f>
        <v>#REF!</v>
      </c>
      <c r="F34" s="238"/>
    </row>
    <row r="35" spans="1:6" ht="27">
      <c r="A35" s="27" t="s">
        <v>223</v>
      </c>
      <c r="B35" s="110">
        <v>3</v>
      </c>
      <c r="C35" s="235"/>
      <c r="D35" s="235"/>
      <c r="E35" s="110"/>
      <c r="F35" s="239"/>
    </row>
    <row r="36" spans="1:6" ht="27">
      <c r="A36" s="27" t="s">
        <v>269</v>
      </c>
      <c r="B36" s="108">
        <f>IF(B35="","",IF(B35&gt;1,(3*B35)-3,0))</f>
        <v>6</v>
      </c>
      <c r="C36" s="245" t="str">
        <f>IF(C35="","",IF(C35&gt;1,(3*C35)-3,0))</f>
        <v/>
      </c>
      <c r="D36" s="246"/>
      <c r="E36" s="108" t="str">
        <f>IF(E35="","",IF(E35&gt;1,(3*E35)-3,0))</f>
        <v/>
      </c>
      <c r="F36" s="239"/>
    </row>
    <row r="37" spans="1:6" ht="27">
      <c r="A37" s="27" t="s">
        <v>227</v>
      </c>
      <c r="B37" s="108" t="str">
        <f>IF(B31="Select","",B31)</f>
        <v>G3(w/FB Data Width &lt;= 128-bit )</v>
      </c>
      <c r="C37" s="243" t="str">
        <f>IF(C31="Select","",C31)</f>
        <v/>
      </c>
      <c r="D37" s="244"/>
      <c r="E37" s="108" t="str">
        <f>IF(E31="Select","",E31)</f>
        <v/>
      </c>
      <c r="F37" s="239"/>
    </row>
    <row r="38" spans="1:6" ht="27">
      <c r="A38" s="27" t="s">
        <v>228</v>
      </c>
      <c r="B38" s="108">
        <f>IF(B37="Integrated",0,IF(OR(B37="Select",B37=""),"",IF(B37="G1",7,IF(B37="G2",11,IF(OR(B37="G3(w/FB Data Width &lt;= 128-bit )",B37="G3(w/FB Data Width &gt; 128-bit )"),13,IF(B37="G4",20,IF(B37="G5",27,IF(B37="G6",33,IF(B37="G7",61)))))))))</f>
        <v>13</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229</v>
      </c>
      <c r="B39" s="116" t="s">
        <v>287</v>
      </c>
      <c r="C39" s="247" t="s">
        <v>39</v>
      </c>
      <c r="D39" s="248"/>
      <c r="E39" s="109" t="s">
        <v>39</v>
      </c>
      <c r="F39" s="239"/>
    </row>
    <row r="40" spans="1:6" ht="27">
      <c r="A40" s="27" t="s">
        <v>230</v>
      </c>
      <c r="B40" s="108">
        <f>IF(OR(B39="Select",B39=""),"",IF(B39="N/A",0,IF(B39="G1",4,IF(B39="G2",6,IF(B39="G3",8,IF(B39="G4",12,IF(B39="G5",16,IF(B39="G6",20,IF(B39="G7",36)))))))))</f>
        <v>36</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231</v>
      </c>
      <c r="B41" s="110">
        <v>0</v>
      </c>
      <c r="C41" s="235"/>
      <c r="D41" s="235"/>
      <c r="E41" s="110"/>
      <c r="F41" s="239"/>
    </row>
    <row r="42" spans="1:6" ht="27.75" thickBot="1">
      <c r="A42" s="28" t="s">
        <v>232</v>
      </c>
      <c r="B42" s="29">
        <f>IF(B41="","",IF(B41&gt;=1,(2.1*B41),0))</f>
        <v>0</v>
      </c>
      <c r="C42" s="236" t="str">
        <f>IF(C41="","",IF(C41&gt;=1,(2.1*C41),0))</f>
        <v/>
      </c>
      <c r="D42" s="237"/>
      <c r="E42" s="29" t="str">
        <f>IF(E41="","",IF(E41&gt;=1,(2.1*E41),0))</f>
        <v/>
      </c>
      <c r="F42" s="240"/>
    </row>
    <row r="43" spans="1:6" ht="28.5" customHeight="1">
      <c r="A43" s="289" t="s">
        <v>240</v>
      </c>
      <c r="B43" s="290"/>
      <c r="C43" s="290"/>
      <c r="D43" s="290"/>
      <c r="E43" s="290"/>
      <c r="F43" s="36" t="s">
        <v>233</v>
      </c>
    </row>
    <row r="44" spans="1:6" ht="15.95" customHeight="1">
      <c r="A44" s="37" t="s">
        <v>235</v>
      </c>
      <c r="B44" s="117">
        <v>0.25</v>
      </c>
      <c r="C44" s="267"/>
      <c r="D44" s="268"/>
      <c r="E44" s="118"/>
      <c r="F44" s="270" t="s">
        <v>234</v>
      </c>
    </row>
    <row r="45" spans="1:6" ht="15.95" customHeight="1">
      <c r="A45" s="37" t="s">
        <v>236</v>
      </c>
      <c r="B45" s="117">
        <v>0.48</v>
      </c>
      <c r="C45" s="267"/>
      <c r="D45" s="268"/>
      <c r="E45" s="118"/>
      <c r="F45" s="270"/>
    </row>
    <row r="46" spans="1:6" ht="15.95" customHeight="1">
      <c r="A46" s="37" t="s">
        <v>237</v>
      </c>
      <c r="B46" s="117">
        <v>0.49</v>
      </c>
      <c r="C46" s="267"/>
      <c r="D46" s="268"/>
      <c r="E46" s="118"/>
      <c r="F46" s="270"/>
    </row>
    <row r="47" spans="1:6" ht="15.95" customHeight="1">
      <c r="A47" s="37" t="s">
        <v>238</v>
      </c>
      <c r="B47" s="117">
        <v>0.75</v>
      </c>
      <c r="C47" s="267"/>
      <c r="D47" s="268"/>
      <c r="E47" s="118"/>
      <c r="F47" s="270"/>
    </row>
    <row r="48" spans="1:6" ht="15.95" customHeight="1">
      <c r="A48" s="37" t="s">
        <v>239</v>
      </c>
      <c r="B48" s="117">
        <v>0.82</v>
      </c>
      <c r="C48" s="267"/>
      <c r="D48" s="268"/>
      <c r="E48" s="118"/>
      <c r="F48" s="270"/>
    </row>
    <row r="49" spans="1:6" ht="27">
      <c r="A49" s="37" t="s">
        <v>253</v>
      </c>
      <c r="B49" s="117">
        <v>13.5</v>
      </c>
      <c r="C49" s="267"/>
      <c r="D49" s="268"/>
      <c r="E49" s="118"/>
      <c r="F49" s="270"/>
    </row>
    <row r="50" spans="1:6" ht="25.5" customHeight="1">
      <c r="A50" s="27" t="s">
        <v>263</v>
      </c>
      <c r="B50" s="114" t="str">
        <f>IF(B32="Category A","27",IF(B32="Category B","36",IF(B32="Category C","60.50","")))</f>
        <v>36</v>
      </c>
      <c r="C50" s="283" t="str">
        <f>IF(C32="Category A","27",IF(C32="Category B","36",IF(C32="Category C","60.50","")))</f>
        <v/>
      </c>
      <c r="D50" s="283"/>
      <c r="E50" s="114" t="e">
        <f>IF(E32="Category A","27",IF(E32="Category B","36",IF(E32="Category C","60.50","")))</f>
        <v>#REF!</v>
      </c>
      <c r="F50" s="232" t="s">
        <v>262</v>
      </c>
    </row>
    <row r="51" spans="1:6" ht="31.5" customHeight="1">
      <c r="A51" s="27" t="s">
        <v>264</v>
      </c>
      <c r="B51" s="112">
        <f>IF(OR(B34="",B36="",B38="",B40="",B42=""),"",SUM(B34,B36,B38,B40,B42))</f>
        <v>59.8</v>
      </c>
      <c r="C51" s="284" t="str">
        <f>IF(OR(C34="",C36="",C38="",C40="",C42=""),"",SUM(C34,C36,C38,C40,C42))</f>
        <v/>
      </c>
      <c r="D51" s="285"/>
      <c r="E51" s="59" t="e">
        <f>IF(OR(E34="",E36="",E38="",E40="",E42=""),"",SUM(E34,E36,E38,E40,E42))</f>
        <v>#REF!</v>
      </c>
      <c r="F51" s="233"/>
    </row>
    <row r="52" spans="1:6" ht="27.75" customHeight="1">
      <c r="A52" s="27" t="s">
        <v>265</v>
      </c>
      <c r="B52" s="112">
        <f>IF(OR(B50="",B51=""),"",SUM(B50+B51))</f>
        <v>95.8</v>
      </c>
      <c r="C52" s="284" t="str">
        <f>IF(OR(C50="",C51=""),"",SUM(C50+C51))</f>
        <v/>
      </c>
      <c r="D52" s="285"/>
      <c r="E52" s="59" t="e">
        <f>IF(OR(E50="",E51=""),"",SUM(E50+E51))</f>
        <v>#REF!</v>
      </c>
      <c r="F52" s="234"/>
    </row>
    <row r="53" spans="1:6" ht="42.75" customHeight="1" thickBot="1">
      <c r="A53" s="28" t="s">
        <v>248</v>
      </c>
      <c r="B53" s="113">
        <f>IF(OR(B18="Select",B19="Select"),"請選擇 B18/B19",8.76*(0.6*IF(B19="YES",B46,B45)+0.1*IF(B18="YES",B48,B47)+0.3*B49))</f>
        <v>38.77176</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A174"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topLeftCell="A31"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153</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2017\07\10</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B</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MS-16P3/GE63 7RD</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2017</v>
      </c>
      <c r="E9" s="300"/>
      <c r="F9" s="300"/>
      <c r="G9" s="300"/>
      <c r="H9" s="300"/>
      <c r="I9" s="300"/>
      <c r="J9" s="300"/>
      <c r="K9" s="301"/>
      <c r="L9" s="47"/>
      <c r="M9" s="47"/>
      <c r="N9" s="47"/>
      <c r="O9" s="47"/>
      <c r="P9" s="40"/>
      <c r="Q9" s="40"/>
      <c r="R9" s="40"/>
    </row>
    <row r="10" spans="1:21" ht="38.25" customHeight="1">
      <c r="A10" s="70" t="s">
        <v>78</v>
      </c>
      <c r="B10" s="362" t="s">
        <v>135</v>
      </c>
      <c r="C10" s="362"/>
      <c r="D10" s="362"/>
      <c r="E10" s="362"/>
      <c r="F10" s="362"/>
      <c r="G10" s="60">
        <f>IF('ErP Lot 3 NB Test Template'!B17="Switchable",'ErP Lot 3 NB Test Template'!B53,IF('ErP Lot 3 NB Test Template'!B53="請選擇 B18/B19","","N/A"))</f>
        <v>38.77176</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136</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B</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261</v>
      </c>
      <c r="C13" s="355"/>
      <c r="D13" s="300">
        <f>IF('ErP Lot 3 NB Test Template'!B49="","",'ErP Lot 3 NB Test Template'!B49)</f>
        <v>13.5</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256</v>
      </c>
      <c r="C14" s="355"/>
      <c r="D14" s="300">
        <f>IF('ErP Lot 3 NB Test Template'!B45="","",'ErP Lot 3 NB Test Template'!B45)</f>
        <v>0.48</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255</v>
      </c>
      <c r="C15" s="355"/>
      <c r="D15" s="300">
        <f>IF('ErP Lot 3 NB Test Template'!B46="","",'ErP Lot 3 NB Test Template'!B46)</f>
        <v>0.49</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258</v>
      </c>
      <c r="C16" s="355"/>
      <c r="D16" s="300">
        <f>IF('ErP Lot 3 NB Test Template'!B47="","",'ErP Lot 3 NB Test Template'!B47)</f>
        <v>0.75</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257</v>
      </c>
      <c r="C17" s="354"/>
      <c r="D17" s="300">
        <f>IF('ErP Lot 3 NB Test Template'!B48="","",'ErP Lot 3 NB Test Template'!B48)</f>
        <v>0.82</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144</v>
      </c>
      <c r="C18" s="343"/>
      <c r="D18" s="343"/>
      <c r="E18" s="343"/>
      <c r="F18" s="343"/>
      <c r="G18" s="343"/>
      <c r="H18" s="343"/>
      <c r="I18" s="343"/>
      <c r="J18" s="343"/>
      <c r="K18" s="344"/>
      <c r="L18" s="47"/>
      <c r="M18" s="47"/>
      <c r="N18" s="47"/>
      <c r="O18" s="47"/>
    </row>
    <row r="19" spans="1:26" ht="12.75" customHeight="1">
      <c r="A19" s="295" t="s">
        <v>86</v>
      </c>
      <c r="B19" s="376" t="s">
        <v>139</v>
      </c>
      <c r="C19" s="377"/>
      <c r="D19" s="376" t="s">
        <v>140</v>
      </c>
      <c r="E19" s="377"/>
      <c r="F19" s="376" t="s">
        <v>141</v>
      </c>
      <c r="G19" s="377"/>
      <c r="H19" s="349" t="s">
        <v>142</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143</v>
      </c>
      <c r="C22" s="343"/>
      <c r="D22" s="343"/>
      <c r="E22" s="343"/>
      <c r="F22" s="343"/>
      <c r="G22" s="343"/>
      <c r="H22" s="343"/>
      <c r="I22" s="343"/>
      <c r="J22" s="343"/>
      <c r="K22" s="344"/>
      <c r="L22" s="47"/>
      <c r="M22" s="47"/>
      <c r="N22" s="47"/>
      <c r="O22" s="47"/>
    </row>
    <row r="23" spans="1:26" ht="12.75" customHeight="1">
      <c r="A23" s="295" t="s">
        <v>87</v>
      </c>
      <c r="B23" s="348" t="s">
        <v>149</v>
      </c>
      <c r="C23" s="348"/>
      <c r="D23" s="348" t="s">
        <v>145</v>
      </c>
      <c r="E23" s="348"/>
      <c r="F23" s="348" t="s">
        <v>146</v>
      </c>
      <c r="G23" s="348"/>
      <c r="H23" s="349" t="s">
        <v>147</v>
      </c>
      <c r="I23" s="350"/>
      <c r="J23" s="351" t="s">
        <v>148</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25.4</v>
      </c>
      <c r="H27" s="300"/>
      <c r="I27" s="300"/>
      <c r="J27" s="300"/>
      <c r="K27" s="301"/>
      <c r="L27" s="47"/>
      <c r="M27" s="47"/>
      <c r="N27" s="47"/>
      <c r="O27" s="47"/>
    </row>
    <row r="28" spans="1:26">
      <c r="A28" s="310"/>
      <c r="B28" s="341" t="s">
        <v>150</v>
      </c>
      <c r="C28" s="341"/>
      <c r="D28" s="341"/>
      <c r="E28" s="341"/>
      <c r="F28" s="341"/>
      <c r="G28" s="300">
        <f>IF('ErP Lot 3 NB Test Template'!B24=0,"",'ErP Lot 3 NB Test Template'!B24)</f>
        <v>34</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260</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169</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170</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168</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A174" sheet="1" objects="1" scenarios="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A1"/>
  <sheetViews>
    <sheetView workbookViewId="0"/>
  </sheetViews>
  <sheetFormatPr defaultRowHeight="12.7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Cover Page</vt:lpstr>
      <vt:lpstr>Revision History</vt:lpstr>
      <vt:lpstr>General Information</vt:lpstr>
      <vt:lpstr>Product Information</vt:lpstr>
      <vt:lpstr>Test Description</vt:lpstr>
      <vt:lpstr>ErP Lot 3 NB Test Template</vt:lpstr>
      <vt:lpstr>ErP Lot 3 NB Declaration</vt:lpstr>
      <vt:lpstr>工作表1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2017-07-10T00:41:18Z</dcterms:modified>
</cp:coreProperties>
</file>