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activeTab="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<sst xmlns="http://schemas.openxmlformats.org/spreadsheetml/2006/main" count="344" uniqueCount="303">
  <si>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</si>
  <si>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</si>
  <si>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</si>
  <si>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</si>
  <si>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</si>
  <si>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</si>
  <si>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</si>
  <si>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</si>
  <si>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</si>
  <si>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</si>
  <si>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</si>
  <si>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</si>
  <si>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</si>
  <si>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</si>
  <si>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</si>
  <si>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</si>
  <si>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</si>
  <si>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</si>
  <si>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</si>
  <si>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</si>
  <si>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</si>
  <si>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</si>
  <si>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</si>
  <si>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</si>
  <si>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</si>
  <si>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</si>
  <si>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</si>
  <si>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</si>
  <si>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</si>
  <si>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</si>
  <si>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</si>
  <si>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</si>
  <si>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</si>
  <si>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</si>
  <si>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</si>
  <si>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</si>
  <si>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</si>
  <si>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</si>
  <si>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</si>
  <si>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</si>
  <si>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</si>
  <si>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</si>
  <si>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</si>
  <si>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</si>
  <si>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</si>
  <si>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</si>
  <si>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</si>
  <si>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</si>
  <si>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</si>
  <si>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</si>
  <si>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</si>
  <si>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</si>
  <si>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</si>
  <si>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</si>
  <si>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</si>
  <si>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</si>
  <si>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</si>
  <si>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</si>
  <si>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</si>
  <si>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</si>
  <si>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</si>
  <si>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</si>
  <si>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</si>
  <si>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</si>
  <si>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</si>
  <si>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</si>
  <si>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</si>
  <si>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</si>
  <si>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</si>
  <si>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</si>
  <si>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</si>
  <si>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</si>
  <si>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</si>
  <si>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</si>
  <si>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</si>
  <si>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</si>
  <si>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</si>
  <si>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</si>
  <si>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</si>
  <si>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</si>
  <si>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</si>
  <si>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</si>
  <si>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</si>
  <si>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</si>
  <si>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</si>
  <si>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</si>
  <si>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</si>
  <si>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</si>
  <si>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</si>
  <si>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</si>
  <si>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</si>
  <si>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</si>
  <si>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</si>
  <si>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</si>
  <si>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</si>
  <si>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</si>
  <si>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</si>
  <si>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</si>
  <si>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</si>
  <si>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</si>
  <si>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</si>
  <si>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</si>
  <si>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</si>
  <si>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</si>
  <si>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</si>
  <si>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</si>
  <si>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</si>
  <si>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</si>
  <si>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</si>
  <si>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</si>
  <si>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</si>
  <si>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</si>
  <si>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</si>
  <si>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</si>
  <si>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</si>
  <si>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</si>
  <si>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</si>
  <si>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</si>
  <si>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</si>
  <si>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</si>
  <si>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</si>
  <si>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</si>
  <si>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</si>
  <si>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</si>
  <si>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</si>
  <si>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</si>
  <si>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</si>
  <si>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</si>
  <si>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</si>
  <si>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</si>
  <si>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</si>
  <si>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</si>
  <si>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</si>
  <si>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</si>
  <si>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</si>
  <si>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</si>
  <si>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</si>
  <si>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</si>
  <si>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</si>
  <si>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</si>
  <si>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</si>
  <si>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</si>
  <si>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</si>
  <si>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</si>
  <si>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</si>
  <si>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</si>
  <si>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</si>
  <si>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</si>
  <si>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</si>
  <si>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</si>
  <si>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</si>
  <si>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</si>
  <si>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</si>
  <si>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</si>
  <si>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</si>
  <si>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</si>
  <si>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</si>
  <si>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</si>
  <si>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</si>
  <si>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</si>
  <si>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</si>
  <si>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</si>
  <si>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</si>
  <si>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</si>
  <si>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</si>
  <si>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</si>
  <si>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</si>
  <si>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</si>
  <si>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</si>
  <si>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</si>
  <si>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</si>
  <si>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</si>
  <si>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</si>
  <si>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</si>
  <si>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</si>
  <si>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</si>
  <si>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</si>
  <si>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</si>
  <si>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</si>
  <si>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</si>
  <si>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</si>
  <si>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</si>
  <si>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</si>
  <si>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</si>
  <si>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</si>
  <si>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</si>
  <si>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</si>
  <si>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</si>
  <si>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</si>
  <si>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</si>
  <si>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</si>
  <si>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</si>
  <si>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</si>
  <si>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</si>
  <si>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</si>
  <si>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</si>
  <si>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</si>
  <si>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</si>
  <si>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</si>
  <si>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</si>
  <si>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</si>
  <si>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</si>
  <si>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</si>
  <si>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</si>
  <si>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</si>
  <si>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</si>
  <si>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</si>
  <si>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</si>
  <si>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</si>
  <si>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</si>
  <si>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</si>
  <si>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</si>
  <si>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</si>
  <si>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</si>
  <si>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</si>
  <si>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</si>
  <si>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</si>
  <si>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</si>
  <si>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</si>
  <si>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</si>
  <si>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</si>
  <si>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</si>
  <si>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</si>
  <si>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</si>
  <si>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</si>
  <si>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</si>
  <si>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</si>
  <si>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</si>
  <si>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</si>
  <si>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</si>
  <si>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</si>
  <si>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</si>
  <si>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</si>
  <si>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</si>
  <si>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</si>
  <si>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</si>
  <si>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</si>
  <si>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</si>
  <si>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</si>
  <si>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</si>
  <si>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</si>
  <si>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</si>
  <si>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</si>
  <si>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</si>
  <si>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</si>
  <si>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</si>
  <si>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</si>
  <si>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</si>
  <si>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</si>
  <si>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</si>
  <si>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</si>
  <si>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</si>
  <si>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</si>
  <si>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</si>
  <si>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</si>
  <si>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</si>
  <si>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</si>
  <si>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</si>
  <si>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</si>
  <si>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</si>
  <si>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</si>
  <si>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</si>
  <si>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</si>
  <si>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</si>
  <si>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</si>
  <si>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</si>
  <si>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</si>
  <si>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</si>
  <si>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</si>
  <si>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</si>
  <si>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</si>
  <si>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</si>
  <si>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</si>
  <si>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</si>
  <si>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</si>
  <si>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</si>
  <si>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</si>
  <si>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</si>
  <si>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</si>
  <si>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</si>
  <si>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</si>
  <si>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</si>
  <si>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</si>
  <si>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</si>
  <si>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</si>
  <si>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</si>
  <si>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</si>
  <si>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Window 10 Pro</t>
    <phoneticPr fontId="3" type="noConversion"/>
  </si>
  <si>
    <t xml:space="preserve">CR-1220W/ Li Battery </t>
    <phoneticPr fontId="3" type="noConversion"/>
  </si>
  <si>
    <t>N/A</t>
    <phoneticPr fontId="3" type="noConversion"/>
  </si>
  <si>
    <t>N/A</t>
    <phoneticPr fontId="3" type="noConversion"/>
  </si>
  <si>
    <t>SAMSUNG MZNLN1 128GB</t>
    <phoneticPr fontId="3" type="noConversion"/>
  </si>
  <si>
    <t>MS-16R1/GF63 8RD 1050TI</t>
    <phoneticPr fontId="3" type="noConversion"/>
  </si>
  <si>
    <t>2018\04\20</t>
    <phoneticPr fontId="2" type="noConversion"/>
  </si>
  <si>
    <t>E16R1IMS.002</t>
    <phoneticPr fontId="3" type="noConversion"/>
  </si>
  <si>
    <t>intel®  Core™  i7-8750H CPU</t>
    <phoneticPr fontId="3" type="noConversion"/>
  </si>
  <si>
    <t>2.20GHz</t>
    <phoneticPr fontId="3" type="noConversion"/>
  </si>
  <si>
    <t>19.5V/6.15A</t>
    <phoneticPr fontId="3" type="noConversion"/>
  </si>
  <si>
    <t>Chicony A12-120 P1A</t>
    <phoneticPr fontId="3" type="noConversion"/>
  </si>
  <si>
    <t>358*250*28</t>
    <phoneticPr fontId="3" type="noConversion"/>
  </si>
  <si>
    <t>Intel® UHD Graphics 630 / NVIDIA GeForce GTX 1050Ti</t>
    <phoneticPr fontId="3" type="noConversion"/>
  </si>
  <si>
    <t xml:space="preserve">BTY-M6K/ Li Battery </t>
    <phoneticPr fontId="3" type="noConversion"/>
  </si>
  <si>
    <t>G3(w/FB Data Width &lt;= 128-bit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</si>
</sst>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8">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85725</xdr:colOff>
      <xdr:row>9</xdr:row>
      <xdr:rowOff>84969</xdr:rowOff>
    </xdr:from>
    <xdr:to>
      <xdr:col>12</xdr:col>
      <xdr:colOff>321450</xdr:colOff>
      <xdr:row>20</xdr:row>
      <xdr:rowOff>57151</xdr:rowOff>
    </xdr:to>
    <xdr:pic>
      <xdr:nvPicPr>
        <xdr:cNvPr id="5" name="圖片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526"/>
        <a:stretch/>
      </xdr:blipFill>
      <xdr:spPr>
        <a:xfrm>
          <a:off x="3524250" y="2523369"/>
          <a:ext cx="2474100" cy="2277232"/>
        </a:xfrm>
        <a:prstGeom prst="rect">
          <a:avLst/>
        </a:prstGeom>
      </xdr:spPr>
    </xdr:pic>
    <xdr:clientData/>
  </xdr:twoCellAnchor>
  <xdr:twoCellAnchor editAs="oneCell">
    <xdr:from>
      <xdr:col>3</xdr:col>
      <xdr:colOff>397649</xdr:colOff>
      <xdr:row>27</xdr:row>
      <xdr:rowOff>57150</xdr:rowOff>
    </xdr:from>
    <xdr:to>
      <xdr:col>10</xdr:col>
      <xdr:colOff>13448</xdr:colOff>
      <xdr:row>37</xdr:row>
      <xdr:rowOff>130949</xdr:rowOff>
    </xdr:to>
    <xdr:pic>
      <xdr:nvPicPr>
        <xdr:cNvPr id="7" name="圖片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2599" y="6267450"/>
          <a:ext cx="2892399" cy="2169299"/>
        </a:xfrm>
        <a:prstGeom prst="rect">
          <a:avLst/>
        </a:prstGeom>
      </xdr:spPr>
    </xdr:pic>
    <xdr:clientData/>
  </xdr:twoCellAnchor>
  <xdr:twoCellAnchor editAs="oneCell">
    <xdr:from>
      <xdr:col>0</xdr:col>
      <xdr:colOff>0</xdr:colOff>
      <xdr:row>9</xdr:row>
      <xdr:rowOff>47625</xdr:rowOff>
    </xdr:from>
    <xdr:to>
      <xdr:col>5</xdr:col>
      <xdr:colOff>238125</xdr:colOff>
      <xdr:row>20</xdr:row>
      <xdr:rowOff>26537</xdr:rowOff>
    </xdr:to>
    <xdr:pic>
      <xdr:nvPicPr>
        <xdr:cNvPr id="8" name="圖片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486025"/>
          <a:ext cx="2771775" cy="2283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view="pageBreakPreview" topLeftCell="A10" zoomScaleSheetLayoutView="100" workbookViewId="0">
      <selection activeCell="D40" sqref="D40"/>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277</v>
      </c>
      <c r="I8" s="137"/>
      <c r="J8" s="137"/>
      <c r="K8" s="137"/>
      <c r="L8" s="137"/>
      <c r="M8" s="138"/>
    </row>
    <row r="9" spans="1:13" ht="63.75" customHeight="1">
      <c r="A9" s="139" t="s">
        <v>175</v>
      </c>
      <c r="B9" s="140"/>
      <c r="C9" s="140"/>
      <c r="D9" s="140"/>
      <c r="E9" s="140"/>
      <c r="F9" s="140"/>
      <c r="G9" s="140"/>
      <c r="H9" s="155" t="s">
        <v>292</v>
      </c>
      <c r="I9" s="155"/>
      <c r="J9" s="155"/>
      <c r="K9" s="155"/>
      <c r="L9" s="155"/>
      <c r="M9" s="156"/>
    </row>
    <row r="10" spans="1:13" ht="23.25">
      <c r="A10" s="139" t="s">
        <v>7</v>
      </c>
      <c r="B10" s="140"/>
      <c r="C10" s="140"/>
      <c r="D10" s="140"/>
      <c r="E10" s="140"/>
      <c r="F10" s="140"/>
      <c r="G10" s="140"/>
      <c r="H10" s="143" t="s">
        <v>293</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278</v>
      </c>
      <c r="E26" s="124"/>
      <c r="F26" s="124"/>
      <c r="G26" s="124"/>
      <c r="H26" s="124"/>
      <c r="I26" s="124" t="s">
        <v>279</v>
      </c>
      <c r="J26" s="124"/>
      <c r="K26" s="124"/>
      <c r="L26" s="124"/>
      <c r="M26" s="124"/>
    </row>
    <row r="27" spans="1:13" s="2" customFormat="1" ht="27.75" customHeight="1">
      <c r="A27" s="141" t="s">
        <v>18</v>
      </c>
      <c r="B27" s="142"/>
      <c r="C27" s="142"/>
      <c r="D27" s="124" t="s">
        <v>280</v>
      </c>
      <c r="E27" s="124"/>
      <c r="F27" s="124"/>
      <c r="G27" s="124"/>
      <c r="H27" s="124"/>
      <c r="I27" s="124" t="s">
        <v>281</v>
      </c>
      <c r="J27" s="124"/>
      <c r="K27" s="124"/>
      <c r="L27" s="124"/>
      <c r="M27" s="124"/>
    </row>
    <row r="28" spans="1:13" s="2" customFormat="1" ht="25.5" customHeight="1">
      <c r="A28" s="128" t="s">
        <v>22</v>
      </c>
      <c r="B28" s="129"/>
      <c r="C28" s="129"/>
      <c r="D28" s="136">
        <v>20180420</v>
      </c>
      <c r="E28" s="136"/>
      <c r="F28" s="136"/>
      <c r="G28" s="136"/>
      <c r="H28" s="136"/>
      <c r="I28" s="136">
        <v>20180420</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A174"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7" priority="4">
      <formula>LEN(TRIM(D26))=0</formula>
    </cfRule>
  </conditionalFormatting>
  <conditionalFormatting sqref="H8:M8">
    <cfRule type="containsText" dxfId="56" priority="3" operator="containsText" text="Select">
      <formula>NOT(ISERROR(SEARCH("Select",H8)))</formula>
    </cfRule>
  </conditionalFormatting>
  <conditionalFormatting sqref="H9:M9">
    <cfRule type="containsText" dxfId="55" priority="2" operator="containsText" text="XXXXX">
      <formula>NOT(ISERROR(SEARCH("XXXXX",H9)))</formula>
    </cfRule>
  </conditionalFormatting>
  <conditionalFormatting sqref="H10:M10">
    <cfRule type="containsText" dxfId="54"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A174"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0.140625" style="6" customWidth="1"/>
    <col min="14" max="14" width="9.28515625" style="6" hidden="1"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11" sqref="B11:F11"/>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3" t="s">
        <v>195</v>
      </c>
      <c r="B1" s="214"/>
      <c r="C1" s="214"/>
      <c r="D1" s="214"/>
      <c r="E1" s="214"/>
      <c r="F1" s="215"/>
    </row>
    <row r="2" spans="1:6" ht="15" customHeight="1">
      <c r="A2" s="50" t="s">
        <v>176</v>
      </c>
      <c r="B2" s="216" t="str">
        <f>IF('Cover Page'!H9=0,"",'Cover Page'!H9)</f>
        <v>MS-16R1/GF63 8RD 1050TI</v>
      </c>
      <c r="C2" s="216"/>
      <c r="D2" s="216"/>
      <c r="E2" s="216"/>
      <c r="F2" s="217"/>
    </row>
    <row r="3" spans="1:6" ht="15" customHeight="1">
      <c r="A3" s="51" t="s">
        <v>177</v>
      </c>
      <c r="B3" s="216" t="str">
        <f>'Cover Page'!H8</f>
        <v>Notebook computers</v>
      </c>
      <c r="C3" s="216"/>
      <c r="D3" s="216"/>
      <c r="E3" s="216"/>
      <c r="F3" s="217"/>
    </row>
    <row r="4" spans="1:6" ht="15" customHeight="1">
      <c r="A4" s="51" t="s">
        <v>178</v>
      </c>
      <c r="B4" s="218" t="s">
        <v>271</v>
      </c>
      <c r="C4" s="218"/>
      <c r="D4" s="218"/>
      <c r="E4" s="218"/>
      <c r="F4" s="219"/>
    </row>
    <row r="5" spans="1:6" ht="15" customHeight="1">
      <c r="A5" s="51" t="s">
        <v>179</v>
      </c>
      <c r="B5" s="220">
        <v>2018</v>
      </c>
      <c r="C5" s="220"/>
      <c r="D5" s="220"/>
      <c r="E5" s="220"/>
      <c r="F5" s="221"/>
    </row>
    <row r="6" spans="1:6" ht="15" customHeight="1">
      <c r="A6" s="98" t="s">
        <v>38</v>
      </c>
      <c r="B6" s="207">
        <v>1</v>
      </c>
      <c r="C6" s="207"/>
      <c r="D6" s="207"/>
      <c r="E6" s="207"/>
      <c r="F6" s="208"/>
    </row>
    <row r="7" spans="1:6" ht="16.5" customHeight="1">
      <c r="A7" s="98" t="s">
        <v>19</v>
      </c>
      <c r="B7" s="207" t="s">
        <v>294</v>
      </c>
      <c r="C7" s="207"/>
      <c r="D7" s="207"/>
      <c r="E7" s="207"/>
      <c r="F7" s="208"/>
    </row>
    <row r="8" spans="1:6" ht="27" customHeight="1">
      <c r="A8" s="98" t="s">
        <v>44</v>
      </c>
      <c r="B8" s="209" t="s">
        <v>300</v>
      </c>
      <c r="C8" s="207"/>
      <c r="D8" s="207"/>
      <c r="E8" s="207"/>
      <c r="F8" s="208"/>
    </row>
    <row r="9" spans="1:6" ht="15" customHeight="1">
      <c r="A9" s="98" t="s">
        <v>20</v>
      </c>
      <c r="B9" s="207" t="s">
        <v>287</v>
      </c>
      <c r="C9" s="207"/>
      <c r="D9" s="207"/>
      <c r="E9" s="207"/>
      <c r="F9" s="208"/>
    </row>
    <row r="10" spans="1:6" ht="15" customHeight="1">
      <c r="A10" s="98" t="s">
        <v>190</v>
      </c>
      <c r="B10" s="207" t="s">
        <v>288</v>
      </c>
      <c r="C10" s="207"/>
      <c r="D10" s="207"/>
      <c r="E10" s="207"/>
      <c r="F10" s="208"/>
    </row>
    <row r="11" spans="1:6" ht="15" customHeight="1">
      <c r="A11" s="98" t="s">
        <v>191</v>
      </c>
      <c r="B11" s="207" t="s">
        <v>301</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282</v>
      </c>
      <c r="C14" s="207"/>
      <c r="D14" s="207"/>
      <c r="E14" s="207"/>
      <c r="F14" s="208"/>
    </row>
    <row r="15" spans="1:6" ht="15" customHeight="1">
      <c r="A15" s="99" t="s">
        <v>219</v>
      </c>
      <c r="B15" s="210" t="s">
        <v>291</v>
      </c>
      <c r="C15" s="211"/>
      <c r="D15" s="211"/>
      <c r="E15" s="211"/>
      <c r="F15" s="212"/>
    </row>
    <row r="16" spans="1:6" ht="15" customHeight="1">
      <c r="A16" s="99" t="s">
        <v>220</v>
      </c>
      <c r="B16" s="210" t="s">
        <v>282</v>
      </c>
      <c r="C16" s="211"/>
      <c r="D16" s="211"/>
      <c r="E16" s="211"/>
      <c r="F16" s="212"/>
    </row>
    <row r="17" spans="1:6" ht="15" customHeight="1">
      <c r="A17" s="99" t="s">
        <v>221</v>
      </c>
      <c r="B17" s="210" t="s">
        <v>290</v>
      </c>
      <c r="C17" s="211"/>
      <c r="D17" s="211"/>
      <c r="E17" s="211"/>
      <c r="F17" s="212"/>
    </row>
    <row r="18" spans="1:6" ht="15" customHeight="1">
      <c r="A18" s="99" t="s">
        <v>222</v>
      </c>
      <c r="B18" s="207" t="s">
        <v>289</v>
      </c>
      <c r="C18" s="207"/>
      <c r="D18" s="207"/>
      <c r="E18" s="207"/>
      <c r="F18" s="208"/>
    </row>
    <row r="19" spans="1:6" ht="15" customHeight="1">
      <c r="A19" s="98" t="s">
        <v>41</v>
      </c>
      <c r="B19" s="207">
        <v>8</v>
      </c>
      <c r="C19" s="207"/>
      <c r="D19" s="207"/>
      <c r="E19" s="207"/>
      <c r="F19" s="208"/>
    </row>
    <row r="20" spans="1:6" ht="15" customHeight="1">
      <c r="A20" s="98" t="s">
        <v>42</v>
      </c>
      <c r="B20" s="210" t="s">
        <v>282</v>
      </c>
      <c r="C20" s="211"/>
      <c r="D20" s="211"/>
      <c r="E20" s="211"/>
      <c r="F20" s="212"/>
    </row>
    <row r="21" spans="1:6" ht="15" customHeight="1">
      <c r="A21" s="98" t="s">
        <v>171</v>
      </c>
      <c r="B21" s="210" t="s">
        <v>282</v>
      </c>
      <c r="C21" s="211"/>
      <c r="D21" s="211"/>
      <c r="E21" s="211"/>
      <c r="F21" s="212"/>
    </row>
    <row r="22" spans="1:6" ht="15" customHeight="1">
      <c r="A22" s="98" t="s">
        <v>172</v>
      </c>
      <c r="B22" s="210" t="s">
        <v>282</v>
      </c>
      <c r="C22" s="211"/>
      <c r="D22" s="211"/>
      <c r="E22" s="211"/>
      <c r="F22" s="212"/>
    </row>
    <row r="23" spans="1:6" ht="21.95" customHeight="1">
      <c r="A23" s="100" t="s">
        <v>173</v>
      </c>
      <c r="B23" s="207" t="s">
        <v>297</v>
      </c>
      <c r="C23" s="207"/>
      <c r="D23" s="207"/>
      <c r="E23" s="207"/>
      <c r="F23" s="208"/>
    </row>
    <row r="24" spans="1:6" ht="21.95" customHeight="1">
      <c r="A24" s="100" t="s">
        <v>174</v>
      </c>
      <c r="B24" s="207" t="s">
        <v>298</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283</v>
      </c>
      <c r="C26" s="121" t="s">
        <v>272</v>
      </c>
      <c r="D26" s="121" t="s">
        <v>284</v>
      </c>
      <c r="E26" s="121" t="s">
        <v>283</v>
      </c>
      <c r="F26" s="203"/>
    </row>
    <row r="27" spans="1:6" ht="13.5" customHeight="1">
      <c r="A27" s="202"/>
      <c r="B27" s="119" t="s">
        <v>272</v>
      </c>
      <c r="C27" s="119" t="s">
        <v>283</v>
      </c>
      <c r="D27" s="119" t="s">
        <v>283</v>
      </c>
      <c r="E27" s="119" t="s">
        <v>283</v>
      </c>
      <c r="F27" s="203"/>
    </row>
    <row r="28" spans="1:6" ht="29.25" customHeight="1">
      <c r="A28" s="202" t="s">
        <v>181</v>
      </c>
      <c r="B28" s="20" t="s">
        <v>186</v>
      </c>
      <c r="C28" s="20" t="s">
        <v>187</v>
      </c>
      <c r="D28" s="20" t="s">
        <v>184</v>
      </c>
      <c r="E28" s="20" t="s">
        <v>188</v>
      </c>
      <c r="F28" s="54" t="s">
        <v>185</v>
      </c>
    </row>
    <row r="29" spans="1:6" ht="13.5" customHeight="1">
      <c r="A29" s="202"/>
      <c r="B29" s="122" t="s">
        <v>283</v>
      </c>
      <c r="C29" s="122" t="s">
        <v>283</v>
      </c>
      <c r="D29" s="122" t="s">
        <v>283</v>
      </c>
      <c r="E29" s="122" t="s">
        <v>283</v>
      </c>
      <c r="F29" s="123" t="s">
        <v>283</v>
      </c>
    </row>
    <row r="30" spans="1:6" ht="13.5" customHeight="1">
      <c r="A30" s="202"/>
      <c r="B30" s="122" t="s">
        <v>283</v>
      </c>
      <c r="C30" s="122" t="s">
        <v>283</v>
      </c>
      <c r="D30" s="122" t="s">
        <v>283</v>
      </c>
      <c r="E30" s="122" t="s">
        <v>283</v>
      </c>
      <c r="F30" s="123" t="s">
        <v>283</v>
      </c>
    </row>
    <row r="31" spans="1:6" ht="20.25" customHeight="1">
      <c r="A31" s="53" t="s">
        <v>216</v>
      </c>
      <c r="B31" s="225" t="s">
        <v>285</v>
      </c>
      <c r="C31" s="226"/>
      <c r="D31" s="226"/>
      <c r="E31" s="226"/>
      <c r="F31" s="227"/>
    </row>
    <row r="32" spans="1:6" ht="34.5" customHeight="1">
      <c r="A32" s="52" t="s">
        <v>189</v>
      </c>
      <c r="B32" s="204">
        <v>89.4</v>
      </c>
      <c r="C32" s="205"/>
      <c r="D32" s="205"/>
      <c r="E32" s="205"/>
      <c r="F32" s="206"/>
    </row>
    <row r="33" spans="1:10" ht="31.5" customHeight="1">
      <c r="A33" s="52" t="s">
        <v>60</v>
      </c>
      <c r="B33" s="204">
        <v>2.25</v>
      </c>
      <c r="C33" s="205"/>
      <c r="D33" s="205"/>
      <c r="E33" s="205"/>
      <c r="F33" s="206"/>
    </row>
    <row r="34" spans="1:10" ht="21.75" customHeight="1">
      <c r="A34" s="52" t="s">
        <v>55</v>
      </c>
      <c r="B34" s="204" t="s">
        <v>299</v>
      </c>
      <c r="C34" s="205"/>
      <c r="D34" s="205"/>
      <c r="E34" s="205"/>
      <c r="F34" s="206"/>
      <c r="G34" s="48" t="s">
        <v>155</v>
      </c>
      <c r="H34" s="14" t="s">
        <v>156</v>
      </c>
      <c r="I34" s="14" t="s">
        <v>157</v>
      </c>
      <c r="J34" s="14" t="s">
        <v>158</v>
      </c>
    </row>
    <row r="35" spans="1:10" ht="104.25" customHeight="1" thickBot="1">
      <c r="A35" s="55" t="s">
        <v>16</v>
      </c>
      <c r="B35" s="222"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3"/>
      <c r="D35" s="223"/>
      <c r="E35" s="223"/>
      <c r="F35" s="224"/>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3" priority="19">
      <formula>LEN(TRIM(B2))=0</formula>
    </cfRule>
  </conditionalFormatting>
  <conditionalFormatting sqref="B3">
    <cfRule type="containsBlanks" dxfId="52" priority="13">
      <formula>LEN(TRIM(B3))=0</formula>
    </cfRule>
  </conditionalFormatting>
  <conditionalFormatting sqref="B5:F24">
    <cfRule type="containsBlanks" dxfId="51" priority="12">
      <formula>LEN(TRIM(B5))=0</formula>
    </cfRule>
  </conditionalFormatting>
  <conditionalFormatting sqref="B26:E27">
    <cfRule type="containsBlanks" dxfId="50" priority="11">
      <formula>LEN(TRIM(B26))=0</formula>
    </cfRule>
  </conditionalFormatting>
  <conditionalFormatting sqref="B31">
    <cfRule type="notContainsText" dxfId="49" priority="6" operator="notContains" text="Select">
      <formula>ISERROR(SEARCH("Select",B31))</formula>
    </cfRule>
  </conditionalFormatting>
  <conditionalFormatting sqref="B4:F4">
    <cfRule type="notContainsText" dxfId="48" priority="5" operator="notContains" text="(下拉選單-選擇用途說明)">
      <formula>ISERROR(SEARCH("(下拉選單-選擇用途說明)",B4))</formula>
    </cfRule>
  </conditionalFormatting>
  <conditionalFormatting sqref="B32:F34">
    <cfRule type="containsBlanks" dxfId="47" priority="4">
      <formula>LEN(TRIM(B32))=0</formula>
    </cfRule>
  </conditionalFormatting>
  <conditionalFormatting sqref="B35:F35">
    <cfRule type="containsBlanks" dxfId="46" priority="3">
      <formula>LEN(TRIM(B35))=0</formula>
    </cfRule>
  </conditionalFormatting>
  <conditionalFormatting sqref="B22:F22">
    <cfRule type="containsBlanks" dxfId="45" priority="2">
      <formula>LEN(TRIM(B22))=0</formula>
    </cfRule>
  </conditionalFormatting>
  <conditionalFormatting sqref="B19:F22">
    <cfRule type="containsBlanks" dxfId="44"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topLeftCell="A7"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273</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tabSelected="1" view="pageBreakPreview" zoomScaleSheetLayoutView="100" workbookViewId="0">
      <selection activeCell="B31" sqref="B31"/>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274</v>
      </c>
      <c r="C17" s="240" t="s">
        <v>39</v>
      </c>
      <c r="D17" s="241"/>
      <c r="E17" s="56" t="s">
        <v>39</v>
      </c>
      <c r="F17" s="237"/>
    </row>
    <row r="18" spans="1:14" ht="29.25" customHeight="1">
      <c r="A18" s="111" t="s">
        <v>54</v>
      </c>
      <c r="B18" s="115" t="s">
        <v>275</v>
      </c>
      <c r="C18" s="240" t="s">
        <v>39</v>
      </c>
      <c r="D18" s="241"/>
      <c r="E18" s="56" t="s">
        <v>39</v>
      </c>
      <c r="F18" s="238"/>
    </row>
    <row r="19" spans="1:14" ht="30" customHeight="1">
      <c r="A19" s="111" t="s">
        <v>53</v>
      </c>
      <c r="B19" s="115" t="s">
        <v>275</v>
      </c>
      <c r="C19" s="240" t="s">
        <v>39</v>
      </c>
      <c r="D19" s="241"/>
      <c r="E19" s="56" t="s">
        <v>39</v>
      </c>
      <c r="F19" s="239"/>
    </row>
    <row r="20" spans="1:14" ht="39.75" customHeight="1">
      <c r="A20" s="267" t="s">
        <v>57</v>
      </c>
      <c r="B20" s="251" t="s">
        <v>276</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25.4</v>
      </c>
      <c r="C23" s="251"/>
      <c r="D23" s="251"/>
      <c r="E23" s="251"/>
      <c r="F23" s="252"/>
    </row>
    <row r="24" spans="1:14" ht="24.95" customHeight="1" thickBot="1">
      <c r="A24" s="28" t="s">
        <v>226</v>
      </c>
      <c r="B24" s="280">
        <v>35</v>
      </c>
      <c r="C24" s="280"/>
      <c r="D24" s="280"/>
      <c r="E24" s="280"/>
      <c r="F24" s="281"/>
    </row>
    <row r="25" spans="1:14" ht="28.5" customHeight="1">
      <c r="A25" s="247" t="s">
        <v>217</v>
      </c>
      <c r="B25" s="248"/>
      <c r="C25" s="248"/>
      <c r="D25" s="248"/>
      <c r="E25" s="248"/>
      <c r="F25" s="33" t="s">
        <v>233</v>
      </c>
    </row>
    <row r="26" spans="1:14" ht="31.15" customHeight="1">
      <c r="A26" s="32" t="s">
        <v>40</v>
      </c>
      <c r="B26" s="120" t="s">
        <v>295</v>
      </c>
      <c r="C26" s="240"/>
      <c r="D26" s="241"/>
      <c r="E26" s="120"/>
      <c r="F26" s="35"/>
    </row>
    <row r="27" spans="1:14" ht="22.5" customHeight="1">
      <c r="A27" s="32" t="s">
        <v>244</v>
      </c>
      <c r="B27" s="120" t="s">
        <v>296</v>
      </c>
      <c r="C27" s="240"/>
      <c r="D27" s="241"/>
      <c r="E27" s="120"/>
      <c r="F27" s="34" t="s">
        <v>241</v>
      </c>
    </row>
    <row r="28" spans="1:14" ht="22.5" customHeight="1">
      <c r="A28" s="31" t="s">
        <v>254</v>
      </c>
      <c r="B28" s="110">
        <v>6</v>
      </c>
      <c r="C28" s="240"/>
      <c r="D28" s="241"/>
      <c r="E28" s="120"/>
      <c r="F28" s="35"/>
    </row>
    <row r="29" spans="1:14" ht="40.5">
      <c r="A29" s="31" t="s">
        <v>268</v>
      </c>
      <c r="B29" s="110">
        <v>112.13</v>
      </c>
      <c r="C29" s="240"/>
      <c r="D29" s="241"/>
      <c r="F29" s="34" t="s">
        <v>242</v>
      </c>
    </row>
    <row r="30" spans="1:14" ht="25.5" customHeight="1">
      <c r="A30" s="31" t="s">
        <v>245</v>
      </c>
      <c r="B30" s="110">
        <v>8</v>
      </c>
      <c r="C30" s="240"/>
      <c r="D30" s="241"/>
      <c r="E30" s="110"/>
      <c r="F30" s="34" t="s">
        <v>243</v>
      </c>
    </row>
    <row r="31" spans="1:14" ht="32.25" customHeight="1">
      <c r="A31" s="31" t="s">
        <v>43</v>
      </c>
      <c r="B31" s="120" t="s">
        <v>302</v>
      </c>
      <c r="C31" s="251" t="s">
        <v>39</v>
      </c>
      <c r="D31" s="251"/>
      <c r="E31" s="110" t="s">
        <v>39</v>
      </c>
      <c r="F31" s="265"/>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B</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1.6</v>
      </c>
      <c r="C34" s="288" t="str">
        <f>IF(C30="","",IF(C30&lt;=4,0,(C30-4)*0.4))</f>
        <v/>
      </c>
      <c r="D34" s="288"/>
      <c r="E34" s="57" t="e">
        <f>IF(#REF!="","",IF(#REF!&lt;=4,0,(#REF!-4)*0.4))</f>
        <v>#REF!</v>
      </c>
      <c r="F34" s="265"/>
    </row>
    <row r="35" spans="1:6" ht="27">
      <c r="A35" s="27" t="s">
        <v>223</v>
      </c>
      <c r="B35" s="110">
        <v>3</v>
      </c>
      <c r="C35" s="251"/>
      <c r="D35" s="251"/>
      <c r="E35" s="110"/>
      <c r="F35" s="279"/>
    </row>
    <row r="36" spans="1:6" ht="27">
      <c r="A36" s="27" t="s">
        <v>269</v>
      </c>
      <c r="B36" s="108">
        <f>IF(B35="","",IF(B35&gt;1,(3*B35)-3,0))</f>
        <v>6</v>
      </c>
      <c r="C36" s="284" t="str">
        <f>IF(C35="","",IF(C35&gt;1,(3*C35)-3,0))</f>
        <v/>
      </c>
      <c r="D36" s="285"/>
      <c r="E36" s="108" t="str">
        <f>IF(E35="","",IF(E35&gt;1,(3*E35)-3,0))</f>
        <v/>
      </c>
      <c r="F36" s="279"/>
    </row>
    <row r="37" spans="1:6" ht="27">
      <c r="A37" s="27" t="s">
        <v>227</v>
      </c>
      <c r="B37" s="108" t="str">
        <f>IF(B31="Select","",B31)</f>
        <v>G3(w/FB Data Width &lt;= 128-bit )</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13</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286</v>
      </c>
      <c r="C39" s="286" t="s">
        <v>39</v>
      </c>
      <c r="D39" s="287"/>
      <c r="E39" s="109" t="s">
        <v>39</v>
      </c>
      <c r="F39" s="279"/>
    </row>
    <row r="40" spans="1:6" ht="27">
      <c r="A40" s="27" t="s">
        <v>230</v>
      </c>
      <c r="B40" s="108">
        <f>IF(OR(B39="Select",B39=""),"",IF(B39="N/A",0,IF(B39="G1",4,IF(B39="G2",6,IF(B39="G3",8,IF(B39="G4",12,IF(B39="G5",16,IF(B39="G6",20,IF(B39="G7",36)))))))))</f>
        <v>36</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0.25</v>
      </c>
      <c r="C44" s="245"/>
      <c r="D44" s="246"/>
      <c r="E44" s="118"/>
      <c r="F44" s="244" t="s">
        <v>234</v>
      </c>
    </row>
    <row r="45" spans="1:6" ht="15.95" customHeight="1">
      <c r="A45" s="37" t="s">
        <v>236</v>
      </c>
      <c r="B45" s="117">
        <v>0.38</v>
      </c>
      <c r="C45" s="245"/>
      <c r="D45" s="246"/>
      <c r="E45" s="118"/>
      <c r="F45" s="244"/>
    </row>
    <row r="46" spans="1:6" ht="15.95" customHeight="1">
      <c r="A46" s="37" t="s">
        <v>237</v>
      </c>
      <c r="B46" s="117">
        <v>0.42</v>
      </c>
      <c r="C46" s="245"/>
      <c r="D46" s="246"/>
      <c r="E46" s="118"/>
      <c r="F46" s="244"/>
    </row>
    <row r="47" spans="1:6" ht="15.95" customHeight="1">
      <c r="A47" s="37" t="s">
        <v>238</v>
      </c>
      <c r="B47" s="117">
        <v>0.52</v>
      </c>
      <c r="C47" s="245"/>
      <c r="D47" s="246"/>
      <c r="E47" s="118"/>
      <c r="F47" s="244"/>
    </row>
    <row r="48" spans="1:6" ht="15.95" customHeight="1">
      <c r="A48" s="37" t="s">
        <v>239</v>
      </c>
      <c r="B48" s="117">
        <v>0.56000000000000005</v>
      </c>
      <c r="C48" s="245"/>
      <c r="D48" s="246"/>
      <c r="E48" s="118"/>
      <c r="F48" s="244"/>
    </row>
    <row r="49" spans="1:6" ht="27">
      <c r="A49" s="37" t="s">
        <v>253</v>
      </c>
      <c r="B49" s="117">
        <v>7.21</v>
      </c>
      <c r="C49" s="245"/>
      <c r="D49" s="246"/>
      <c r="E49" s="118"/>
      <c r="F49" s="244"/>
    </row>
    <row r="50" spans="1:6" ht="25.5" customHeight="1">
      <c r="A50" s="27" t="s">
        <v>263</v>
      </c>
      <c r="B50" s="114" t="str">
        <f>IF(B32="Category A","27",IF(B32="Category B","36",IF(B32="Category C","60.50","")))</f>
        <v>36</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56.6</v>
      </c>
      <c r="C51" s="235" t="str">
        <f>IF(OR(C34="",C36="",C38="",C40="",C42=""),"",SUM(C34,C36,C38,C40,C42))</f>
        <v/>
      </c>
      <c r="D51" s="236"/>
      <c r="E51" s="59" t="e">
        <f>IF(OR(E34="",E36="",E38="",E40="",E42=""),"",SUM(E34,E36,E38,E40,E42))</f>
        <v>#REF!</v>
      </c>
      <c r="F51" s="275"/>
    </row>
    <row r="52" spans="1:6" ht="27.75" customHeight="1">
      <c r="A52" s="27" t="s">
        <v>265</v>
      </c>
      <c r="B52" s="112">
        <f>IF(OR(B50="",B51=""),"",SUM(B50+B51))</f>
        <v>92.6</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21.645959999999995</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A174"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3" priority="131">
      <formula>IF(B44&gt;0.5,B44&gt;0)</formula>
    </cfRule>
    <cfRule type="expression" dxfId="42" priority="132">
      <formula>IF(B44&lt;=0.5,B44&gt;0)</formula>
    </cfRule>
  </conditionalFormatting>
  <conditionalFormatting sqref="B45">
    <cfRule type="expression" dxfId="41" priority="122">
      <formula>B45&gt;1</formula>
    </cfRule>
    <cfRule type="expression" dxfId="40" priority="123">
      <formula>IF(B45&lt;=1,B45&gt;0)</formula>
    </cfRule>
  </conditionalFormatting>
  <conditionalFormatting sqref="B46">
    <cfRule type="expression" dxfId="39" priority="68">
      <formula>B46&gt;1.7</formula>
    </cfRule>
    <cfRule type="expression" dxfId="38" priority="69">
      <formula>IF(B46&lt;=1.7,B46&gt;0)</formula>
    </cfRule>
  </conditionalFormatting>
  <conditionalFormatting sqref="B47">
    <cfRule type="expression" dxfId="37" priority="65">
      <formula>B47&gt;3</formula>
    </cfRule>
    <cfRule type="expression" dxfId="36" priority="66">
      <formula>IF(B47&lt;=3,B47&gt;0)</formula>
    </cfRule>
  </conditionalFormatting>
  <conditionalFormatting sqref="B48">
    <cfRule type="expression" dxfId="35" priority="47">
      <formula>B48&gt;3.7</formula>
    </cfRule>
    <cfRule type="expression" dxfId="34" priority="48">
      <formula>IF(B48&lt;=3.7,B48&gt;0)</formula>
    </cfRule>
  </conditionalFormatting>
  <conditionalFormatting sqref="C53">
    <cfRule type="expression" dxfId="33" priority="27">
      <formula>IF(C53&lt;=C52,C53&gt;0)</formula>
    </cfRule>
    <cfRule type="expression" dxfId="32" priority="28">
      <formula>IF(C53&gt;C52,"")</formula>
    </cfRule>
  </conditionalFormatting>
  <conditionalFormatting sqref="B53">
    <cfRule type="containsText" dxfId="31" priority="3" operator="containsText" text="請選擇 B18/B19">
      <formula>NOT(ISERROR(SEARCH("請選擇 B18/B19",B53)))</formula>
    </cfRule>
    <cfRule type="expression" dxfId="30" priority="24">
      <formula>IF(B53&lt;=B52,B53&gt;0)</formula>
    </cfRule>
    <cfRule type="expression" dxfId="29" priority="25">
      <formula>IF(B53&gt;B52,"")</formula>
    </cfRule>
  </conditionalFormatting>
  <conditionalFormatting sqref="E53">
    <cfRule type="containsText" dxfId="28" priority="1" operator="containsText" text="請選擇 E18/E19">
      <formula>NOT(ISERROR(SEARCH("請選擇 E18/E19",E53)))</formula>
    </cfRule>
    <cfRule type="expression" dxfId="27" priority="21">
      <formula>IF(E53&lt;=E52,E53&gt;0)</formula>
    </cfRule>
    <cfRule type="expression" dxfId="26" priority="22">
      <formula>IF(E53&gt;E52,"")</formula>
    </cfRule>
  </conditionalFormatting>
  <conditionalFormatting sqref="B16:F16 B23:F24 B44:B49 B35 B41 B26:B30">
    <cfRule type="containsBlanks" dxfId="25" priority="20">
      <formula>LEN(TRIM(B16))=0</formula>
    </cfRule>
  </conditionalFormatting>
  <conditionalFormatting sqref="B17:E19 B20:F20 B31:E31 B39:E39">
    <cfRule type="containsText" dxfId="24" priority="19" operator="containsText" text="Select">
      <formula>NOT(ISERROR(SEARCH("Select",B17)))</formula>
    </cfRule>
  </conditionalFormatting>
  <conditionalFormatting sqref="B21:F21 B32:E32 B34:E34 B36:E38 B40:E40 B42:E42 B50:E52">
    <cfRule type="containsBlanks" dxfId="23" priority="17">
      <formula>LEN(TRIM(B21))=0</formula>
    </cfRule>
  </conditionalFormatting>
  <conditionalFormatting sqref="C53:D53">
    <cfRule type="containsText" dxfId="22"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2018\04\20</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B</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MS-16R1/GF63 8RD 1050TI</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2018</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21.645959999999995</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B</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7.21</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0.38</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0.42</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0.52</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0.56000000000000005</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25.4</v>
      </c>
      <c r="H27" s="293"/>
      <c r="I27" s="293"/>
      <c r="J27" s="293"/>
      <c r="K27" s="294"/>
      <c r="L27" s="47"/>
      <c r="M27" s="47"/>
      <c r="N27" s="47"/>
      <c r="O27" s="47"/>
    </row>
    <row r="28" spans="1:26">
      <c r="A28" s="334"/>
      <c r="B28" s="335" t="s">
        <v>150</v>
      </c>
      <c r="C28" s="335"/>
      <c r="D28" s="335"/>
      <c r="E28" s="335"/>
      <c r="F28" s="335"/>
      <c r="G28" s="293">
        <f>IF('ErP Lot 3 NB Test Template'!B24=0,"",'ErP Lot 3 NB Test Template'!B24)</f>
        <v>35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A174" sheet="1" objects="1" scenarios="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21" priority="20" operator="containsText" text="YYYY\MM\DD">
      <formula>NOT(ISERROR(SEARCH("YYYY\MM\DD",I2)))</formula>
    </cfRule>
  </conditionalFormatting>
  <conditionalFormatting sqref="D4:K4">
    <cfRule type="containsText" dxfId="20" priority="19" operator="containsText" text="Select">
      <formula>NOT(ISERROR(SEARCH("Select",D4)))</formula>
    </cfRule>
  </conditionalFormatting>
  <conditionalFormatting sqref="D5:I5">
    <cfRule type="containsBlanks" dxfId="19" priority="18">
      <formula>LEN(TRIM(D5))=0</formula>
    </cfRule>
  </conditionalFormatting>
  <conditionalFormatting sqref="D6:K7">
    <cfRule type="containsBlanks" dxfId="18" priority="17">
      <formula>LEN(TRIM(D6))=0</formula>
    </cfRule>
  </conditionalFormatting>
  <conditionalFormatting sqref="D8:K8">
    <cfRule type="containsText" dxfId="17" priority="16" operator="containsText" text="XXXXX">
      <formula>NOT(ISERROR(SEARCH("XXXXX",D8)))</formula>
    </cfRule>
  </conditionalFormatting>
  <conditionalFormatting sqref="D9:K9">
    <cfRule type="containsBlanks" dxfId="16" priority="15">
      <formula>LEN(TRIM(D9))=0</formula>
    </cfRule>
  </conditionalFormatting>
  <conditionalFormatting sqref="G10">
    <cfRule type="containsBlanks" dxfId="15" priority="14">
      <formula>LEN(TRIM(G10))=0</formula>
    </cfRule>
  </conditionalFormatting>
  <conditionalFormatting sqref="H10">
    <cfRule type="containsBlanks" dxfId="14" priority="13">
      <formula>LEN(TRIM(H10))=0</formula>
    </cfRule>
  </conditionalFormatting>
  <conditionalFormatting sqref="I10">
    <cfRule type="containsBlanks" dxfId="13" priority="12">
      <formula>LEN(TRIM(I10))=0</formula>
    </cfRule>
  </conditionalFormatting>
  <conditionalFormatting sqref="G11">
    <cfRule type="containsBlanks" dxfId="12" priority="11">
      <formula>LEN(TRIM(G11))=0</formula>
    </cfRule>
  </conditionalFormatting>
  <conditionalFormatting sqref="H11">
    <cfRule type="containsBlanks" dxfId="11" priority="10">
      <formula>LEN(TRIM(H11))=0</formula>
    </cfRule>
  </conditionalFormatting>
  <conditionalFormatting sqref="I11">
    <cfRule type="containsBlanks" dxfId="10" priority="9">
      <formula>LEN(TRIM(I11))=0</formula>
    </cfRule>
  </conditionalFormatting>
  <conditionalFormatting sqref="D12:I12">
    <cfRule type="containsBlanks" dxfId="9" priority="8">
      <formula>LEN(TRIM(D12))=0</formula>
    </cfRule>
  </conditionalFormatting>
  <conditionalFormatting sqref="D13:I17">
    <cfRule type="containsBlanks" dxfId="8" priority="7">
      <formula>LEN(TRIM(D13))=0</formula>
    </cfRule>
  </conditionalFormatting>
  <conditionalFormatting sqref="B20:I21">
    <cfRule type="containsBlanks" dxfId="7" priority="6">
      <formula>LEN(TRIM(B20))=0</formula>
    </cfRule>
  </conditionalFormatting>
  <conditionalFormatting sqref="B24:K25">
    <cfRule type="containsBlanks" dxfId="6" priority="5">
      <formula>LEN(TRIM(B24))=0</formula>
    </cfRule>
  </conditionalFormatting>
  <conditionalFormatting sqref="G27:K28">
    <cfRule type="containsBlanks" dxfId="5" priority="4">
      <formula>LEN(TRIM(G27))=0</formula>
    </cfRule>
  </conditionalFormatting>
  <conditionalFormatting sqref="G30:K30">
    <cfRule type="containsBlanks" dxfId="4" priority="21">
      <formula>LEN(TRIM(G30))=0</formula>
    </cfRule>
  </conditionalFormatting>
  <conditionalFormatting sqref="B55:K55">
    <cfRule type="containsBlanks" dxfId="3" priority="2">
      <formula>LEN(TRIM(B55))=0</formula>
    </cfRule>
  </conditionalFormatting>
  <conditionalFormatting sqref="B62:K62">
    <cfRule type="containsBlanks" dxfId="2"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2018-04-23T08:57:33Z</dcterms:modified>
</cp:coreProperties>
</file>