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372" windowWidth="10476" windowHeight="6792"/>
  </bookViews>
  <sheets>
    <sheet name="Cover Page" sheetId="25" r:id="rId1"/>
    <sheet name="Revision History" sheetId="21" r:id="rId2"/>
    <sheet name="General Information" sheetId="29" r:id="rId3"/>
    <sheet name="ErP Lot 3 NB Test Report" sheetId="33" r:id="rId4"/>
    <sheet name="ErP Lot 3 NB Declaration" sheetId="40" r:id="rId5"/>
  </sheets>
  <calcPr calcId="124519"/>
</workbook>
</file>

<file path=xl/calcChain.xml><?xml version="1.0" encoding="utf-8"?>
<calcChain xmlns="http://schemas.openxmlformats.org/spreadsheetml/2006/main">
  <c r="R85" i="33"/>
  <c r="Q85"/>
  <c r="D36" i="40" l="1"/>
  <c r="E88" i="33" l="1"/>
  <c r="G88"/>
  <c r="C88"/>
  <c r="G34" i="40" l="1"/>
  <c r="E73" i="29" l="1"/>
  <c r="E84" i="33" l="1"/>
  <c r="G84"/>
  <c r="C84"/>
  <c r="E68" l="1"/>
  <c r="G68"/>
  <c r="F14" i="40" l="1"/>
  <c r="H14"/>
  <c r="F15"/>
  <c r="H15"/>
  <c r="F16"/>
  <c r="H16"/>
  <c r="F17"/>
  <c r="H17"/>
  <c r="F18"/>
  <c r="H18"/>
  <c r="D18"/>
  <c r="D17"/>
  <c r="E54" i="29"/>
  <c r="D16" i="40"/>
  <c r="D15"/>
  <c r="E52" i="29"/>
  <c r="D14" i="40"/>
  <c r="B59"/>
  <c r="E85" i="33"/>
  <c r="G85"/>
  <c r="J13" i="40" l="1"/>
  <c r="E69" i="33"/>
  <c r="G69"/>
  <c r="C69"/>
  <c r="C30" l="1"/>
  <c r="C29"/>
  <c r="G31" i="40"/>
  <c r="G32"/>
  <c r="G54" i="29" l="1"/>
  <c r="I54"/>
  <c r="G55"/>
  <c r="I55"/>
  <c r="E55"/>
  <c r="G53"/>
  <c r="I53"/>
  <c r="E53"/>
  <c r="G52"/>
  <c r="I52"/>
  <c r="G51"/>
  <c r="I51"/>
  <c r="E51"/>
  <c r="D9" i="40" l="1"/>
  <c r="D8"/>
  <c r="D7"/>
  <c r="D6"/>
  <c r="D4"/>
  <c r="I2"/>
  <c r="N16"/>
  <c r="M16"/>
  <c r="L16"/>
  <c r="L12"/>
  <c r="L7" l="1"/>
  <c r="G10" s="1"/>
  <c r="L9"/>
  <c r="G12" s="1"/>
  <c r="L8"/>
  <c r="G11" s="1"/>
  <c r="B27" l="1"/>
  <c r="D27"/>
  <c r="F27"/>
  <c r="H27"/>
  <c r="J27"/>
  <c r="B28"/>
  <c r="D28"/>
  <c r="F28"/>
  <c r="H28"/>
  <c r="J28"/>
  <c r="B29"/>
  <c r="D29"/>
  <c r="F29"/>
  <c r="H29"/>
  <c r="J29"/>
  <c r="D26"/>
  <c r="F26"/>
  <c r="H26"/>
  <c r="J26"/>
  <c r="B26"/>
  <c r="B22"/>
  <c r="D22"/>
  <c r="F22"/>
  <c r="H22"/>
  <c r="B23"/>
  <c r="D23"/>
  <c r="F23"/>
  <c r="H23"/>
  <c r="D21"/>
  <c r="F21"/>
  <c r="H21"/>
  <c r="B21"/>
  <c r="E51" i="33" l="1"/>
  <c r="G51"/>
  <c r="N66" i="40"/>
  <c r="M66"/>
  <c r="L66"/>
  <c r="C51" i="33"/>
  <c r="B66" i="40" l="1"/>
  <c r="B67" s="1"/>
  <c r="E63" i="33" l="1"/>
  <c r="G63"/>
  <c r="C63"/>
  <c r="N85" l="1"/>
  <c r="M85"/>
  <c r="F13" i="40"/>
  <c r="P85" i="33"/>
  <c r="O85"/>
  <c r="H13" i="40"/>
  <c r="E50" i="29"/>
  <c r="K85" i="33"/>
  <c r="L85"/>
  <c r="D13" i="40"/>
  <c r="H5"/>
  <c r="I50" i="29"/>
  <c r="F5" i="40"/>
  <c r="G50" i="29"/>
  <c r="C64" i="33"/>
  <c r="D5" i="40"/>
  <c r="E72" i="33"/>
  <c r="G72"/>
  <c r="M12" i="40" l="1"/>
  <c r="N12"/>
  <c r="M8" l="1"/>
  <c r="H11" s="1"/>
  <c r="M9"/>
  <c r="H12" s="1"/>
  <c r="M7"/>
  <c r="H10" s="1"/>
  <c r="N9"/>
  <c r="I12" s="1"/>
  <c r="N8"/>
  <c r="I11" s="1"/>
  <c r="N7"/>
  <c r="I10" s="1"/>
  <c r="E46" i="29"/>
  <c r="E47" l="1"/>
  <c r="E76" i="33" l="1"/>
  <c r="G76"/>
  <c r="C76"/>
  <c r="C77" s="1"/>
  <c r="C75" l="1"/>
  <c r="E75"/>
  <c r="G75"/>
  <c r="C68"/>
  <c r="C72" l="1"/>
  <c r="E70" l="1"/>
  <c r="E86" s="1"/>
  <c r="G70"/>
  <c r="G86" s="1"/>
  <c r="C85"/>
  <c r="C70"/>
  <c r="C86" s="1"/>
  <c r="E64"/>
  <c r="E77" s="1"/>
  <c r="G64"/>
  <c r="G77" s="1"/>
  <c r="E89" l="1"/>
  <c r="E90" s="1"/>
  <c r="G87"/>
  <c r="G89" s="1"/>
  <c r="E87"/>
  <c r="C87"/>
  <c r="C89" s="1"/>
  <c r="G90" l="1"/>
  <c r="C90"/>
</calcChain>
</file>

<file path=xl/comments1.xml><?xml version="1.0" encoding="utf-8"?>
<comments xmlns="http://schemas.openxmlformats.org/spreadsheetml/2006/main">
  <authors>
    <author>rannylo(羅義航)</author>
  </authors>
  <commentList>
    <comment ref="J47"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<sst xmlns="http://schemas.openxmlformats.org/spreadsheetml/2006/main" count="365" uniqueCount="317">
  <si>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</si>
  <si>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</si>
  <si>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</si>
  <si>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</si>
  <si>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</si>
  <si>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</si>
  <si>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</si>
  <si>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</si>
  <si>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</si>
  <si>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</si>
  <si>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</si>
  <si>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</si>
  <si>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</si>
  <si>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</si>
  <si>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</si>
  <si>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</si>
  <si>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</si>
  <si>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</si>
  <si>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</si>
  <si>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</si>
  <si>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</si>
  <si>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</si>
  <si>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</si>
  <si>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</si>
  <si>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</si>
  <si>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</si>
  <si>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</si>
  <si>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</si>
  <si>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</si>
  <si>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</si>
  <si>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</si>
  <si>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</si>
  <si>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</si>
  <si>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</si>
  <si>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</si>
  <si>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</si>
  <si>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</si>
  <si>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</si>
  <si>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</si>
  <si>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</si>
  <si>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</si>
  <si>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</si>
  <si>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</si>
  <si>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</si>
  <si>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</si>
  <si>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</si>
  <si>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</si>
  <si>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</si>
  <si>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</si>
  <si>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</si>
  <si>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</si>
  <si>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</si>
  <si>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</si>
  <si>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</si>
  <si>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</si>
  <si>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</si>
  <si>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</si>
  <si>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</si>
  <si>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</si>
  <si>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Hybrid hard drives (HHD)</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</si>
  <si>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</si>
  <si>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</si>
  <si>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</si>
  <si>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</si>
  <si>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</si>
  <si>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</si>
  <si>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</si>
  <si>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</si>
  <si>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</si>
  <si>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</si>
  <si>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</si>
  <si>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</si>
  <si>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</si>
  <si>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</si>
  <si>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</si>
  <si>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</si>
  <si>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</si>
  <si>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</si>
  <si>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</si>
  <si>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</si>
  <si>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</si>
  <si>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</si>
  <si>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</si>
  <si>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</si>
  <si>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</si>
  <si>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</si>
  <si>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</si>
  <si>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</si>
  <si>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</si>
  <si>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</si>
  <si>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</si>
  <si>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</si>
  <si>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</si>
  <si>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</si>
  <si>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</si>
  <si>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</si>
  <si>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</si>
  <si>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</si>
  <si>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</si>
  <si>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</si>
  <si>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</si>
  <si>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</si>
  <si>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</si>
  <si>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</si>
  <si>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</si>
  <si>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</si>
  <si>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</si>
  <si>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</si>
  <si>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</si>
  <si>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</si>
  <si>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</si>
  <si>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</si>
  <si>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The Measurement Result Check</t>
    <phoneticPr fontId="3" type="noConversion"/>
  </si>
  <si>
    <t>ErP Lot 3 Compliance</t>
    <phoneticPr fontId="3" type="noConversion"/>
  </si>
  <si>
    <t>ErP Lot 3 Check</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</si>
  <si>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</si>
  <si>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</si>
  <si>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</si>
  <si>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</si>
  <si>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r>
      <t>maximum power (Watts)
(</t>
    </r>
    <r>
      <rPr>
        <b/>
        <sz val="10"/>
        <color rgb="FFFF0000"/>
        <rFont val="微軟正黑體"/>
        <family val="2"/>
        <charset val="136"/>
      </rPr>
      <t>applies only to computer server</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</si>
  <si>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</si>
  <si>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</si>
  <si>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</si>
  <si>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</si>
  <si>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</si>
  <si>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</si>
  <si>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</si>
  <si>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</si>
  <si>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</si>
  <si>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</si>
  <si>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</si>
  <si>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</si>
  <si>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</si>
  <si>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</si>
  <si>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</si>
  <si>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</si>
  <si>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</si>
  <si>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</si>
  <si>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</si>
  <si>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</si>
  <si>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</si>
  <si>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</si>
  <si>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</si>
  <si>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</si>
  <si>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</si>
  <si>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</si>
  <si>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</si>
  <si>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</si>
  <si>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</si>
  <si>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</si>
  <si>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</si>
  <si>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</si>
  <si>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</si>
  <si>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</si>
  <si>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</si>
  <si>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</si>
  <si>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</si>
  <si>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</si>
  <si>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</si>
  <si>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</si>
  <si>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</si>
  <si>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</si>
  <si>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</si>
  <si>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</si>
  <si>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</si>
  <si>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</si>
  <si>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</si>
  <si>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</si>
  <si>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</si>
  <si>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</si>
  <si>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</si>
  <si>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</si>
  <si>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</si>
  <si>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</si>
  <si>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</si>
  <si>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</si>
  <si>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</si>
  <si>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</si>
  <si>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</si>
  <si>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</si>
  <si>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</si>
  <si>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</si>
  <si>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</si>
  <si>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</si>
  <si>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</si>
  <si>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</si>
  <si>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</si>
  <si>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</si>
  <si>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</si>
  <si>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</si>
  <si>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</si>
  <si>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</si>
  <si>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</si>
  <si>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</si>
  <si>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</si>
  <si>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</si>
  <si>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</si>
  <si>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</si>
  <si>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</si>
  <si>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</si>
  <si>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</si>
  <si>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</si>
  <si>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</si>
  <si>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</si>
  <si>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</si>
  <si>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</si>
  <si>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</si>
  <si>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</si>
  <si>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</si>
  <si>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</si>
  <si>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</si>
  <si>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</si>
  <si>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</si>
  <si>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</si>
  <si>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</si>
  <si>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</si>
  <si>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</si>
  <si>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</si>
  <si>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</si>
  <si>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</si>
  <si>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</si>
  <si>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</si>
  <si>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</si>
  <si>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</si>
  <si>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</si>
  <si>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</si>
  <si>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</si>
  <si>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</si>
  <si>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</si>
  <si>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</si>
  <si>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</si>
  <si>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</si>
  <si>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</si>
  <si>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</si>
  <si>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</si>
  <si>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</si>
  <si>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</si>
  <si>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</si>
  <si>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</si>
  <si>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</si>
  <si>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</si>
  <si>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</si>
  <si>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</si>
  <si>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</si>
  <si>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</si>
  <si>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</si>
  <si>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</si>
  <si>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</si>
  <si>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</si>
  <si>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</si>
  <si>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</si>
  <si>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</si>
  <si>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</si>
  <si>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</si>
  <si>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</si>
  <si>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</si>
  <si>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</si>
  <si>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</si>
  <si>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</si>
  <si>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</si>
  <si>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</si>
  <si>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</si>
  <si>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</si>
  <si>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</si>
  <si>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</si>
  <si>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</si>
  <si>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</si>
  <si>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</si>
  <si>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</si>
  <si>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</si>
  <si>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</si>
  <si>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</si>
  <si>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Revision: B2</t>
    <phoneticPr fontId="2" type="noConversion"/>
  </si>
  <si>
    <t>B2 , 2015.05.26</t>
    <phoneticPr fontId="3" type="noConversion"/>
  </si>
  <si>
    <t>Ranny</t>
    <phoneticPr fontId="3" type="noConversion"/>
  </si>
  <si>
    <t>Updated Method of substance test reference to EN 62623:2013.</t>
    <phoneticPr fontId="3" type="noConversion"/>
  </si>
  <si>
    <t>EN 62623:2013 - Desktop and notebook computers Measurement of energy consumption</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</si>
  <si>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</si>
  <si>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</si>
  <si>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</si>
  <si>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Notebook computers</t>
  </si>
  <si>
    <r>
      <t>Jianzheng/</t>
    </r>
    <r>
      <rPr>
        <sz val="12"/>
        <rFont val="MingLiU"/>
        <family val="3"/>
        <charset val="136"/>
      </rPr>
      <t>鄭健</t>
    </r>
    <phoneticPr fontId="3" type="noConversion"/>
  </si>
  <si>
    <r>
      <t>senior engineer /</t>
    </r>
    <r>
      <rPr>
        <sz val="12"/>
        <rFont val="MingLiU"/>
        <family val="3"/>
        <charset val="136"/>
      </rPr>
      <t>高級工程師</t>
    </r>
    <phoneticPr fontId="3" type="noConversion"/>
  </si>
  <si>
    <r>
      <t>Jamessong/</t>
    </r>
    <r>
      <rPr>
        <sz val="12"/>
        <rFont val="MingLiU"/>
        <family val="3"/>
        <charset val="136"/>
      </rPr>
      <t>宋亮</t>
    </r>
    <phoneticPr fontId="3" type="noConversion"/>
  </si>
  <si>
    <r>
      <t>Assistant manager/</t>
    </r>
    <r>
      <rPr>
        <sz val="12"/>
        <rFont val="MingLiU"/>
        <family val="3"/>
        <charset val="136"/>
      </rPr>
      <t>副理</t>
    </r>
    <phoneticPr fontId="3" type="noConversion"/>
  </si>
  <si>
    <t>Intended used at home/school /office.</t>
  </si>
  <si>
    <t>Notebook PC</t>
    <phoneticPr fontId="3" type="noConversion"/>
  </si>
  <si>
    <t>2.6GHz</t>
    <phoneticPr fontId="3" type="noConversion"/>
  </si>
  <si>
    <t xml:space="preserve">Inrel® Core™ i7-6700HQ CPU  </t>
    <phoneticPr fontId="3" type="noConversion"/>
  </si>
  <si>
    <t>Meet</t>
  </si>
  <si>
    <t>Level V</t>
  </si>
  <si>
    <t>Stage 1(2014.07.01)</t>
  </si>
  <si>
    <t>Yes</t>
  </si>
  <si>
    <t>No</t>
  </si>
  <si>
    <t>Stage 1
(2014.07.01)</t>
    <phoneticPr fontId="3" type="noConversion"/>
  </si>
  <si>
    <t>Stage 2
(2016.01.01)</t>
    <phoneticPr fontId="3" type="noConversion"/>
  </si>
  <si>
    <t>Switchable</t>
  </si>
  <si>
    <t>YES</t>
  </si>
  <si>
    <t>N/A</t>
    <phoneticPr fontId="3" type="noConversion"/>
  </si>
  <si>
    <t>19.5V/7.7A</t>
    <phoneticPr fontId="3" type="noConversion"/>
  </si>
  <si>
    <t>GT72  6QE</t>
    <phoneticPr fontId="3" type="noConversion"/>
  </si>
  <si>
    <t>E1782IMS.00C 07/28/2015</t>
    <phoneticPr fontId="3" type="noConversion"/>
  </si>
  <si>
    <t>Memory #1 / GB                                Memory #2 / GB</t>
    <phoneticPr fontId="3" type="noConversion"/>
  </si>
  <si>
    <t>Memory #3 / GB                              Memory #4 / GB</t>
    <phoneticPr fontId="3" type="noConversion"/>
  </si>
  <si>
    <t>8*2</t>
    <phoneticPr fontId="3" type="noConversion"/>
  </si>
  <si>
    <t>8*2</t>
    <phoneticPr fontId="3" type="noConversion"/>
  </si>
  <si>
    <t>DELTA ADP-230EB T</t>
    <phoneticPr fontId="3" type="noConversion"/>
  </si>
  <si>
    <t>HGST HTS721010 (1000.2GB)</t>
    <phoneticPr fontId="3" type="noConversion"/>
  </si>
  <si>
    <t>TOSHIBA THNSNJ (128.0 GB)*2</t>
    <phoneticPr fontId="3" type="noConversion"/>
  </si>
  <si>
    <t xml:space="preserve"> NVIDIA Geforce GTX 980M</t>
    <phoneticPr fontId="3" type="noConversion"/>
  </si>
  <si>
    <t>Windows 10 Pro  64bit</t>
    <phoneticPr fontId="3" type="noConversion"/>
  </si>
  <si>
    <t>GETAC  BTY-L77</t>
    <phoneticPr fontId="3" type="noConversion"/>
  </si>
  <si>
    <t>G7</t>
  </si>
  <si>
    <t>N/A</t>
    <phoneticPr fontId="3" type="noConversion"/>
  </si>
  <si>
    <t>430*294*55</t>
    <phoneticPr fontId="3" type="noConversion"/>
  </si>
  <si>
    <t>MS-1782/GT72  6QE</t>
    <phoneticPr fontId="2" type="noConversion"/>
  </si>
  <si>
    <t>20115\08\07</t>
    <phoneticPr fontId="2" type="noConversion"/>
  </si>
</sst>
</file>

<file path=xl/styles.xml><?xml version="1.0" encoding="utf-8"?>
<styleSheet xmlns="http://schemas.openxmlformats.org/spreadsheetml/2006/main">
  <numFmts count="2">
    <numFmt numFmtId="176" formatCode="0.00_ "/>
    <numFmt numFmtId="177" formatCode="0.000_ "/>
  </numFmts>
  <fonts count="40">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宋体"/>
      <family val="2"/>
      <scheme val="minor"/>
    </font>
    <font>
      <b/>
      <sz val="6"/>
      <name val="微軟正黑體"/>
      <family val="2"/>
      <charset val="136"/>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1">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10" fillId="0" borderId="0">
      <alignment vertical="center"/>
    </xf>
    <xf numFmtId="0" fontId="10" fillId="0" borderId="0">
      <alignment vertical="center"/>
    </xf>
    <xf numFmtId="0" fontId="11" fillId="0" borderId="0" applyNumberFormat="0" applyFill="0" applyBorder="0" applyAlignment="0" applyProtection="0">
      <alignment vertical="center"/>
    </xf>
    <xf numFmtId="0" fontId="21" fillId="0" borderId="0"/>
  </cellStyleXfs>
  <cellXfs count="337">
    <xf numFmtId="0" fontId="0" fillId="0" borderId="0" xfId="0"/>
    <xf numFmtId="0" fontId="10" fillId="0" borderId="0" xfId="1">
      <alignment vertical="center"/>
    </xf>
    <xf numFmtId="0" fontId="15" fillId="0" borderId="0" xfId="1" applyFont="1">
      <alignment vertical="center"/>
    </xf>
    <xf numFmtId="0" fontId="0" fillId="0" borderId="0" xfId="0" applyAlignment="1">
      <alignment vertical="center" wrapText="1"/>
    </xf>
    <xf numFmtId="0" fontId="18" fillId="2"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9" fillId="0" borderId="0" xfId="0" applyFont="1" applyAlignment="1">
      <alignment vertical="center" wrapText="1"/>
    </xf>
    <xf numFmtId="176"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8" borderId="1" xfId="0" applyFont="1" applyFill="1" applyBorder="1" applyAlignment="1">
      <alignment vertical="center" wrapText="1"/>
    </xf>
    <xf numFmtId="0" fontId="9" fillId="8"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1" xfId="4" applyFont="1" applyFill="1" applyBorder="1" applyAlignment="1" applyProtection="1">
      <alignment vertical="center" wrapText="1"/>
      <protection hidden="1"/>
    </xf>
    <xf numFmtId="0" fontId="23" fillId="0" borderId="0" xfId="1" applyFont="1">
      <alignment vertical="center"/>
    </xf>
    <xf numFmtId="0" fontId="9" fillId="0" borderId="0" xfId="0" applyFont="1" applyBorder="1" applyAlignment="1">
      <alignment horizontal="center" vertical="center" wrapText="1"/>
    </xf>
    <xf numFmtId="0" fontId="18" fillId="0" borderId="0" xfId="0"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8" fillId="5" borderId="1" xfId="0" applyFont="1" applyFill="1" applyBorder="1" applyAlignment="1">
      <alignment vertical="center" wrapText="1"/>
    </xf>
    <xf numFmtId="0" fontId="18" fillId="5" borderId="1" xfId="4" applyFont="1" applyFill="1" applyBorder="1" applyAlignment="1" applyProtection="1">
      <alignment vertical="center" wrapText="1"/>
      <protection hidden="1"/>
    </xf>
    <xf numFmtId="0" fontId="9" fillId="9" borderId="1" xfId="0" applyFont="1" applyFill="1" applyBorder="1" applyAlignment="1">
      <alignment horizontal="center" vertical="center" wrapText="1"/>
    </xf>
    <xf numFmtId="0" fontId="19" fillId="0" borderId="0" xfId="1" applyFont="1" applyProtection="1">
      <alignment vertical="center"/>
      <protection locked="0"/>
    </xf>
    <xf numFmtId="0" fontId="0" fillId="0" borderId="0" xfId="0" applyProtection="1">
      <protection locked="0"/>
    </xf>
    <xf numFmtId="0" fontId="10" fillId="0" borderId="0" xfId="1" applyProtection="1">
      <alignment vertical="center"/>
      <protection locked="0"/>
    </xf>
    <xf numFmtId="0" fontId="10" fillId="0" borderId="0" xfId="1" applyBorder="1" applyProtection="1">
      <alignment vertical="center"/>
    </xf>
    <xf numFmtId="0" fontId="13" fillId="0" borderId="0" xfId="1" applyFont="1" applyBorder="1" applyAlignment="1" applyProtection="1">
      <alignment vertical="center"/>
    </xf>
    <xf numFmtId="0" fontId="13" fillId="0" borderId="0" xfId="1" applyFont="1" applyBorder="1" applyAlignment="1" applyProtection="1">
      <alignment horizontal="center" vertical="center"/>
    </xf>
    <xf numFmtId="0" fontId="12" fillId="2" borderId="2" xfId="1" applyFont="1" applyFill="1" applyBorder="1" applyAlignment="1" applyProtection="1">
      <alignment vertical="center"/>
    </xf>
    <xf numFmtId="0" fontId="9" fillId="0" borderId="1" xfId="0" applyFont="1" applyBorder="1" applyAlignment="1">
      <alignment horizontal="left" vertical="center" wrapText="1"/>
    </xf>
    <xf numFmtId="0" fontId="14"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4" fillId="0" borderId="11" xfId="1" applyFont="1" applyBorder="1" applyAlignment="1" applyProtection="1">
      <alignment horizontal="center" vertical="top" wrapText="1"/>
    </xf>
    <xf numFmtId="0" fontId="14" fillId="0" borderId="15" xfId="1" applyFont="1" applyBorder="1" applyAlignment="1" applyProtection="1">
      <alignment horizontal="center" vertical="top" wrapText="1"/>
    </xf>
    <xf numFmtId="0" fontId="10" fillId="0" borderId="11" xfId="1" applyBorder="1" applyProtection="1">
      <alignment vertical="center"/>
    </xf>
    <xf numFmtId="0" fontId="10" fillId="0" borderId="15" xfId="1" applyBorder="1" applyProtection="1">
      <alignment vertical="center"/>
    </xf>
    <xf numFmtId="0" fontId="13" fillId="0" borderId="11" xfId="1" applyFont="1" applyBorder="1" applyAlignment="1" applyProtection="1">
      <alignment vertical="center"/>
    </xf>
    <xf numFmtId="0" fontId="13" fillId="0" borderId="15" xfId="1" applyFont="1" applyBorder="1" applyAlignment="1" applyProtection="1">
      <alignment vertical="center"/>
    </xf>
    <xf numFmtId="0" fontId="13" fillId="0" borderId="11" xfId="1" applyFont="1" applyBorder="1" applyAlignment="1" applyProtection="1">
      <alignment horizontal="center" vertical="center"/>
    </xf>
    <xf numFmtId="0" fontId="13" fillId="0" borderId="15" xfId="1" applyFont="1" applyBorder="1" applyAlignment="1" applyProtection="1">
      <alignment horizontal="center" vertical="center"/>
    </xf>
    <xf numFmtId="0" fontId="12"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9" fillId="0" borderId="1" xfId="0" applyFont="1" applyBorder="1" applyAlignment="1" applyProtection="1">
      <alignment vertical="center"/>
      <protection locked="0"/>
    </xf>
    <xf numFmtId="0" fontId="29"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9"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9" fillId="0" borderId="1" xfId="0" applyFont="1" applyBorder="1" applyProtection="1">
      <protection locked="0"/>
    </xf>
    <xf numFmtId="0" fontId="29"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9" fillId="4" borderId="1" xfId="0" applyFont="1" applyFill="1" applyBorder="1" applyProtection="1">
      <protection locked="0"/>
    </xf>
    <xf numFmtId="0" fontId="0" fillId="4" borderId="1" xfId="0" applyFill="1" applyBorder="1" applyAlignment="1" applyProtection="1">
      <alignment vertical="center" wrapText="1"/>
      <protection locked="0"/>
    </xf>
    <xf numFmtId="0" fontId="31" fillId="5" borderId="1" xfId="0" applyFont="1" applyFill="1" applyBorder="1" applyAlignment="1" applyProtection="1">
      <alignment horizontal="center" vertical="center" wrapText="1"/>
      <protection locked="0"/>
    </xf>
    <xf numFmtId="0" fontId="32" fillId="10" borderId="1" xfId="0" applyFont="1" applyFill="1" applyBorder="1" applyAlignment="1">
      <alignment horizontal="center" vertical="center" wrapText="1"/>
    </xf>
    <xf numFmtId="0" fontId="9"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32"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9" fillId="0" borderId="14" xfId="0" applyFont="1" applyBorder="1" applyAlignment="1">
      <alignment vertical="center" wrapText="1"/>
    </xf>
    <xf numFmtId="0" fontId="17" fillId="0" borderId="1" xfId="1" applyFont="1" applyBorder="1" applyAlignment="1">
      <alignment vertical="center" wrapText="1" shrinkToFit="1"/>
    </xf>
    <xf numFmtId="0" fontId="17"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protection locked="0"/>
    </xf>
    <xf numFmtId="0" fontId="9" fillId="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17" fillId="0" borderId="10" xfId="1" applyFont="1" applyBorder="1" applyAlignment="1" applyProtection="1">
      <alignment horizontal="right" vertical="center" wrapText="1"/>
    </xf>
    <xf numFmtId="0" fontId="17" fillId="0" borderId="7" xfId="1" applyFont="1" applyBorder="1" applyAlignment="1" applyProtection="1">
      <alignment horizontal="right" vertical="center" wrapText="1"/>
    </xf>
    <xf numFmtId="0" fontId="17" fillId="0" borderId="8" xfId="1" applyFont="1" applyBorder="1" applyAlignment="1" applyProtection="1">
      <alignment horizontal="right" vertical="center" wrapText="1"/>
    </xf>
    <xf numFmtId="0" fontId="17" fillId="0" borderId="11" xfId="1" applyFont="1" applyBorder="1" applyAlignment="1" applyProtection="1">
      <alignment horizontal="right" vertical="center" wrapText="1"/>
    </xf>
    <xf numFmtId="0" fontId="17" fillId="0" borderId="0" xfId="1" applyFont="1" applyBorder="1" applyAlignment="1" applyProtection="1">
      <alignment horizontal="right" vertical="center" wrapText="1"/>
    </xf>
    <xf numFmtId="0" fontId="17" fillId="0" borderId="15" xfId="1" applyFont="1" applyBorder="1" applyAlignment="1" applyProtection="1">
      <alignment horizontal="right" vertical="center" wrapText="1"/>
    </xf>
    <xf numFmtId="0" fontId="16" fillId="0" borderId="0" xfId="1" applyFont="1" applyFill="1" applyBorder="1" applyAlignment="1" applyProtection="1">
      <alignment horizontal="left" vertical="center" wrapText="1"/>
      <protection locked="0"/>
    </xf>
    <xf numFmtId="0" fontId="16" fillId="0" borderId="15" xfId="1" applyFont="1" applyFill="1" applyBorder="1" applyAlignment="1" applyProtection="1">
      <alignment horizontal="left" vertical="center" wrapText="1"/>
      <protection locked="0"/>
    </xf>
    <xf numFmtId="0" fontId="16" fillId="0" borderId="11" xfId="1" applyFont="1" applyBorder="1" applyAlignment="1" applyProtection="1">
      <alignment horizontal="center" vertical="center"/>
    </xf>
    <xf numFmtId="0" fontId="16"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3" fillId="0" borderId="11"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25" fillId="0" borderId="11" xfId="1" applyFont="1" applyBorder="1" applyAlignment="1" applyProtection="1">
      <alignment horizontal="center" vertical="center" wrapText="1"/>
    </xf>
    <xf numFmtId="0" fontId="25" fillId="0" borderId="0" xfId="1" applyFont="1" applyBorder="1" applyAlignment="1" applyProtection="1">
      <alignment horizontal="center" vertical="center" wrapText="1"/>
    </xf>
    <xf numFmtId="0" fontId="25" fillId="0" borderId="15" xfId="1" applyFont="1" applyBorder="1" applyAlignment="1" applyProtection="1">
      <alignment horizontal="center" vertical="center" wrapText="1"/>
    </xf>
    <xf numFmtId="0" fontId="10" fillId="0" borderId="5" xfId="1" applyBorder="1" applyAlignment="1" applyProtection="1">
      <alignment horizontal="center" vertical="center"/>
    </xf>
    <xf numFmtId="0" fontId="10" fillId="0" borderId="6" xfId="1" applyBorder="1" applyAlignment="1" applyProtection="1">
      <alignment horizontal="center" vertical="center"/>
    </xf>
    <xf numFmtId="0" fontId="10" fillId="0" borderId="9" xfId="1" applyBorder="1" applyAlignment="1" applyProtection="1">
      <alignment horizontal="center" vertical="center"/>
    </xf>
    <xf numFmtId="0" fontId="15" fillId="0" borderId="1" xfId="1" applyFont="1" applyBorder="1" applyAlignment="1" applyProtection="1">
      <alignment horizontal="center" vertical="center"/>
    </xf>
    <xf numFmtId="0" fontId="14" fillId="0" borderId="11" xfId="1" applyFont="1" applyBorder="1" applyAlignment="1" applyProtection="1">
      <alignment horizontal="center" vertical="top" wrapText="1"/>
    </xf>
    <xf numFmtId="0" fontId="14" fillId="0" borderId="0" xfId="1" applyFont="1" applyBorder="1" applyAlignment="1" applyProtection="1">
      <alignment horizontal="center" vertical="top" wrapText="1"/>
    </xf>
    <xf numFmtId="0" fontId="14" fillId="0" borderId="15" xfId="1" applyFont="1" applyBorder="1" applyAlignment="1" applyProtection="1">
      <alignment horizontal="center" vertical="top" wrapText="1"/>
    </xf>
    <xf numFmtId="0" fontId="17" fillId="0" borderId="11" xfId="1" applyFont="1" applyBorder="1" applyAlignment="1" applyProtection="1">
      <alignment horizontal="left" vertical="top" wrapText="1"/>
    </xf>
    <xf numFmtId="0" fontId="17" fillId="0" borderId="0" xfId="1" applyFont="1" applyBorder="1" applyAlignment="1" applyProtection="1">
      <alignment horizontal="left" vertical="top" wrapText="1"/>
    </xf>
    <xf numFmtId="0" fontId="17" fillId="0" borderId="15"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6" fillId="0" borderId="0" xfId="1" applyFont="1" applyFill="1" applyBorder="1" applyAlignment="1" applyProtection="1">
      <alignment horizontal="left" vertical="center"/>
      <protection locked="0"/>
    </xf>
    <xf numFmtId="0" fontId="16" fillId="0" borderId="15" xfId="1" applyFont="1" applyFill="1" applyBorder="1" applyAlignment="1" applyProtection="1">
      <alignment horizontal="left" vertical="center"/>
      <protection locked="0"/>
    </xf>
    <xf numFmtId="0" fontId="15" fillId="0" borderId="1" xfId="1" applyFont="1" applyBorder="1" applyAlignment="1" applyProtection="1">
      <alignment horizontal="center" vertical="center" wrapText="1"/>
    </xf>
    <xf numFmtId="14" fontId="16" fillId="0" borderId="0" xfId="1" applyNumberFormat="1" applyFont="1" applyFill="1" applyBorder="1" applyAlignment="1" applyProtection="1">
      <alignment horizontal="left" vertical="center"/>
      <protection locked="0"/>
    </xf>
    <xf numFmtId="14" fontId="16" fillId="0" borderId="15" xfId="1" applyNumberFormat="1" applyFont="1" applyFill="1" applyBorder="1" applyAlignment="1" applyProtection="1">
      <alignment horizontal="left" vertical="center"/>
      <protection locked="0"/>
    </xf>
    <xf numFmtId="0" fontId="12" fillId="2" borderId="3"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4" xfId="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8" fillId="9" borderId="10" xfId="1" applyFont="1" applyFill="1" applyBorder="1" applyAlignment="1" applyProtection="1">
      <alignment horizontal="center" vertical="center" wrapText="1"/>
      <protection locked="0"/>
    </xf>
    <xf numFmtId="0" fontId="18" fillId="9" borderId="7" xfId="1" applyFont="1" applyFill="1" applyBorder="1" applyAlignment="1" applyProtection="1">
      <alignment horizontal="center" vertical="center" wrapText="1"/>
      <protection locked="0"/>
    </xf>
    <xf numFmtId="0" fontId="18" fillId="9" borderId="8" xfId="1" applyFont="1" applyFill="1" applyBorder="1" applyAlignment="1" applyProtection="1">
      <alignment horizontal="center" vertical="center" wrapText="1"/>
      <protection locked="0"/>
    </xf>
    <xf numFmtId="0" fontId="18" fillId="9" borderId="11" xfId="1" applyFont="1" applyFill="1" applyBorder="1" applyAlignment="1" applyProtection="1">
      <alignment horizontal="center" vertical="center" wrapText="1"/>
      <protection locked="0"/>
    </xf>
    <xf numFmtId="0" fontId="18" fillId="9" borderId="0" xfId="1" applyFont="1" applyFill="1" applyBorder="1" applyAlignment="1" applyProtection="1">
      <alignment horizontal="center" vertical="center" wrapText="1"/>
      <protection locked="0"/>
    </xf>
    <xf numFmtId="0" fontId="18" fillId="9" borderId="15" xfId="1" applyFont="1" applyFill="1" applyBorder="1" applyAlignment="1" applyProtection="1">
      <alignment horizontal="center" vertical="center" wrapText="1"/>
      <protection locked="0"/>
    </xf>
    <xf numFmtId="0" fontId="18" fillId="9" borderId="5" xfId="1" applyFont="1" applyFill="1" applyBorder="1" applyAlignment="1" applyProtection="1">
      <alignment horizontal="center" vertical="center" wrapText="1"/>
      <protection locked="0"/>
    </xf>
    <xf numFmtId="0" fontId="18" fillId="9" borderId="6" xfId="1" applyFont="1" applyFill="1" applyBorder="1" applyAlignment="1" applyProtection="1">
      <alignment horizontal="center" vertical="center" wrapText="1"/>
      <protection locked="0"/>
    </xf>
    <xf numFmtId="0" fontId="18" fillId="9" borderId="9" xfId="1" applyFont="1" applyFill="1" applyBorder="1" applyAlignment="1" applyProtection="1">
      <alignment horizontal="center" vertical="center" wrapText="1"/>
      <protection locked="0"/>
    </xf>
    <xf numFmtId="0" fontId="33" fillId="0" borderId="3" xfId="1" applyFont="1" applyBorder="1" applyAlignment="1" applyProtection="1">
      <alignment horizontal="center" vertical="center" wrapText="1"/>
    </xf>
    <xf numFmtId="0" fontId="33" fillId="0" borderId="2" xfId="1" applyFont="1" applyBorder="1" applyAlignment="1" applyProtection="1">
      <alignment horizontal="center" vertical="center" wrapText="1"/>
    </xf>
    <xf numFmtId="0" fontId="33" fillId="0" borderId="4" xfId="1" applyFont="1" applyBorder="1" applyAlignment="1" applyProtection="1">
      <alignment horizontal="center" vertical="center" wrapText="1"/>
    </xf>
    <xf numFmtId="0" fontId="28" fillId="2" borderId="3" xfId="1" applyFont="1" applyFill="1" applyBorder="1" applyAlignment="1" applyProtection="1">
      <alignment horizontal="center" vertical="center" wrapText="1"/>
    </xf>
    <xf numFmtId="0" fontId="28" fillId="2" borderId="2" xfId="1" applyFont="1" applyFill="1" applyBorder="1" applyAlignment="1" applyProtection="1">
      <alignment horizontal="center" vertical="center" wrapText="1"/>
    </xf>
    <xf numFmtId="0" fontId="28" fillId="2" borderId="4" xfId="1" applyFont="1" applyFill="1" applyBorder="1" applyAlignment="1" applyProtection="1">
      <alignment horizontal="center" vertical="center" wrapText="1"/>
    </xf>
    <xf numFmtId="0" fontId="33" fillId="0" borderId="1" xfId="1" applyFont="1" applyBorder="1" applyAlignment="1" applyProtection="1">
      <alignment horizontal="left" vertical="center" wrapText="1"/>
    </xf>
    <xf numFmtId="0" fontId="33" fillId="0" borderId="1" xfId="1" applyFont="1" applyBorder="1" applyAlignment="1" applyProtection="1">
      <alignment horizontal="center" vertical="center" wrapText="1"/>
      <protection locked="0"/>
    </xf>
    <xf numFmtId="0" fontId="28" fillId="2" borderId="3" xfId="1" applyFont="1" applyFill="1" applyBorder="1" applyAlignment="1" applyProtection="1">
      <alignment horizontal="center" vertical="center"/>
    </xf>
    <xf numFmtId="0" fontId="28" fillId="2" borderId="2" xfId="1" applyFont="1" applyFill="1" applyBorder="1" applyAlignment="1" applyProtection="1">
      <alignment horizontal="center" vertical="center"/>
    </xf>
    <xf numFmtId="0" fontId="28" fillId="2" borderId="4" xfId="1" applyFont="1" applyFill="1" applyBorder="1" applyAlignment="1" applyProtection="1">
      <alignment horizontal="center" vertical="center"/>
    </xf>
    <xf numFmtId="0" fontId="19" fillId="0" borderId="10" xfId="1" applyFont="1" applyFill="1" applyBorder="1" applyAlignment="1" applyProtection="1">
      <alignment horizontal="left" vertical="top" wrapText="1"/>
      <protection locked="0"/>
    </xf>
    <xf numFmtId="0" fontId="19" fillId="0" borderId="7" xfId="1" applyFont="1" applyFill="1" applyBorder="1" applyAlignment="1" applyProtection="1">
      <alignment horizontal="left" vertical="top" wrapText="1"/>
      <protection locked="0"/>
    </xf>
    <xf numFmtId="0" fontId="19" fillId="0" borderId="8" xfId="1" applyFont="1" applyFill="1" applyBorder="1" applyAlignment="1" applyProtection="1">
      <alignment horizontal="left" vertical="top" wrapText="1"/>
      <protection locked="0"/>
    </xf>
    <xf numFmtId="0" fontId="19" fillId="0" borderId="11"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15"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6" xfId="1" applyFont="1" applyFill="1" applyBorder="1" applyAlignment="1" applyProtection="1">
      <alignment horizontal="left" vertical="top" wrapText="1"/>
      <protection locked="0"/>
    </xf>
    <xf numFmtId="0" fontId="19" fillId="0" borderId="9" xfId="1" applyFont="1" applyFill="1" applyBorder="1" applyAlignment="1" applyProtection="1">
      <alignment horizontal="left" vertical="top" wrapText="1"/>
      <protection locked="0"/>
    </xf>
    <xf numFmtId="0" fontId="9" fillId="0" borderId="1" xfId="1" applyFont="1" applyBorder="1" applyAlignment="1" applyProtection="1">
      <alignment horizontal="center" vertical="center" wrapText="1"/>
    </xf>
    <xf numFmtId="0" fontId="9" fillId="7" borderId="3" xfId="1" applyFont="1" applyFill="1" applyBorder="1" applyAlignment="1" applyProtection="1">
      <alignment horizontal="center" vertical="center"/>
    </xf>
    <xf numFmtId="0" fontId="9" fillId="7" borderId="2" xfId="1" applyFont="1" applyFill="1" applyBorder="1" applyAlignment="1" applyProtection="1">
      <alignment horizontal="center" vertical="center"/>
    </xf>
    <xf numFmtId="0" fontId="9" fillId="7" borderId="4" xfId="1" applyFont="1" applyFill="1" applyBorder="1" applyAlignment="1" applyProtection="1">
      <alignment horizontal="center" vertical="center"/>
    </xf>
    <xf numFmtId="49" fontId="33" fillId="0" borderId="1" xfId="1" applyNumberFormat="1" applyFont="1" applyBorder="1" applyAlignment="1" applyProtection="1">
      <alignment horizontal="center" vertical="center" wrapText="1"/>
      <protection locked="0"/>
    </xf>
    <xf numFmtId="0" fontId="34" fillId="0" borderId="1" xfId="3" applyFont="1" applyBorder="1" applyAlignment="1" applyProtection="1">
      <alignment horizontal="center" vertical="center" wrapText="1"/>
      <protection locked="0"/>
    </xf>
    <xf numFmtId="0" fontId="35" fillId="0" borderId="1" xfId="3" applyFont="1" applyBorder="1" applyAlignment="1" applyProtection="1">
      <alignment horizontal="center" vertical="center" wrapText="1"/>
      <protection locked="0"/>
    </xf>
    <xf numFmtId="0" fontId="19" fillId="7" borderId="1" xfId="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0" fontId="38" fillId="0" borderId="1" xfId="1" applyFont="1" applyFill="1" applyBorder="1" applyAlignment="1" applyProtection="1">
      <alignment horizontal="center" vertical="center" wrapText="1"/>
      <protection locked="0"/>
    </xf>
    <xf numFmtId="0" fontId="19" fillId="10" borderId="3" xfId="1" applyFont="1" applyFill="1" applyBorder="1" applyAlignment="1" applyProtection="1">
      <alignment horizontal="left" vertical="center" wrapText="1"/>
    </xf>
    <xf numFmtId="0" fontId="19" fillId="10" borderId="2" xfId="1" applyFont="1" applyFill="1" applyBorder="1" applyAlignment="1" applyProtection="1">
      <alignment horizontal="left" vertical="center" wrapText="1"/>
    </xf>
    <xf numFmtId="0" fontId="19" fillId="10" borderId="4" xfId="1" applyFont="1" applyFill="1" applyBorder="1" applyAlignment="1" applyProtection="1">
      <alignment horizontal="left" vertical="center" wrapText="1"/>
    </xf>
    <xf numFmtId="0" fontId="19" fillId="0" borderId="1" xfId="1" applyFont="1" applyFill="1" applyBorder="1" applyAlignment="1" applyProtection="1">
      <alignment horizontal="center" vertical="center"/>
    </xf>
    <xf numFmtId="0" fontId="19" fillId="0" borderId="1" xfId="1" applyFont="1" applyFill="1" applyBorder="1" applyAlignment="1" applyProtection="1">
      <alignment horizontal="center" vertical="center" wrapText="1"/>
      <protection locked="0"/>
    </xf>
    <xf numFmtId="0" fontId="9" fillId="0" borderId="10" xfId="1" applyFont="1" applyBorder="1" applyAlignment="1" applyProtection="1">
      <alignment horizontal="center" vertical="center" wrapText="1"/>
    </xf>
    <xf numFmtId="0" fontId="9" fillId="0" borderId="7" xfId="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11" xfId="1" applyFont="1" applyBorder="1" applyAlignment="1" applyProtection="1">
      <alignment horizontal="center" vertical="center" wrapText="1"/>
    </xf>
    <xf numFmtId="0" fontId="9" fillId="0" borderId="0" xfId="1" applyFont="1" applyBorder="1" applyAlignment="1" applyProtection="1">
      <alignment horizontal="center" vertical="center" wrapText="1"/>
    </xf>
    <xf numFmtId="0" fontId="9" fillId="0" borderId="15" xfId="1" applyFont="1" applyBorder="1" applyAlignment="1" applyProtection="1">
      <alignment horizontal="center" vertical="center" wrapText="1"/>
    </xf>
    <xf numFmtId="0" fontId="9" fillId="0" borderId="5" xfId="1" applyFont="1" applyBorder="1" applyAlignment="1" applyProtection="1">
      <alignment horizontal="center" vertical="center" wrapText="1"/>
    </xf>
    <xf numFmtId="0" fontId="9" fillId="0" borderId="6"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0" fontId="9" fillId="0" borderId="3" xfId="1" applyFont="1" applyBorder="1" applyAlignment="1" applyProtection="1">
      <alignment horizontal="center" vertical="center" wrapText="1"/>
    </xf>
    <xf numFmtId="0" fontId="9" fillId="0" borderId="2" xfId="1" applyFont="1" applyBorder="1" applyAlignment="1" applyProtection="1">
      <alignment horizontal="center" vertical="center" wrapText="1"/>
    </xf>
    <xf numFmtId="0" fontId="9" fillId="0" borderId="4" xfId="1" applyFont="1" applyBorder="1" applyAlignment="1" applyProtection="1">
      <alignment horizontal="center" vertical="center" wrapText="1"/>
    </xf>
    <xf numFmtId="0" fontId="19" fillId="0" borderId="3" xfId="1" applyFont="1" applyFill="1" applyBorder="1" applyAlignment="1" applyProtection="1">
      <alignment horizontal="center" vertical="center" wrapText="1"/>
      <protection locked="0"/>
    </xf>
    <xf numFmtId="0" fontId="19" fillId="0" borderId="2" xfId="1" applyFont="1" applyFill="1" applyBorder="1" applyAlignment="1" applyProtection="1">
      <alignment horizontal="center" vertical="center" wrapText="1"/>
      <protection locked="0"/>
    </xf>
    <xf numFmtId="0" fontId="19" fillId="0" borderId="4" xfId="1" applyFont="1" applyFill="1" applyBorder="1" applyAlignment="1" applyProtection="1">
      <alignment horizontal="center" vertical="center" wrapText="1"/>
      <protection locked="0"/>
    </xf>
    <xf numFmtId="9" fontId="19" fillId="0" borderId="1" xfId="1" applyNumberFormat="1" applyFont="1" applyFill="1" applyBorder="1" applyAlignment="1" applyProtection="1">
      <alignment horizontal="center" vertical="center" wrapText="1"/>
      <protection locked="0"/>
    </xf>
    <xf numFmtId="0" fontId="19" fillId="9" borderId="3" xfId="1" applyFont="1" applyFill="1" applyBorder="1" applyAlignment="1" applyProtection="1">
      <alignment horizontal="center" vertical="center" wrapText="1"/>
      <protection locked="0"/>
    </xf>
    <xf numFmtId="0" fontId="19" fillId="9" borderId="2" xfId="1" applyFont="1" applyFill="1" applyBorder="1" applyAlignment="1" applyProtection="1">
      <alignment horizontal="center" vertical="center" wrapText="1"/>
      <protection locked="0"/>
    </xf>
    <xf numFmtId="0" fontId="19" fillId="9" borderId="4" xfId="1" applyFont="1" applyFill="1" applyBorder="1" applyAlignment="1" applyProtection="1">
      <alignment horizontal="center" vertical="center" wrapText="1"/>
      <protection locked="0"/>
    </xf>
    <xf numFmtId="0" fontId="18" fillId="4" borderId="3" xfId="1" applyFont="1" applyFill="1" applyBorder="1" applyAlignment="1" applyProtection="1">
      <alignment horizontal="center" vertical="center" wrapText="1"/>
    </xf>
    <xf numFmtId="0" fontId="18" fillId="4" borderId="2" xfId="1" applyFont="1" applyFill="1" applyBorder="1" applyAlignment="1" applyProtection="1">
      <alignment horizontal="center" vertical="center" wrapText="1"/>
    </xf>
    <xf numFmtId="0" fontId="18" fillId="4" borderId="4" xfId="1" applyFont="1" applyFill="1" applyBorder="1" applyAlignment="1" applyProtection="1">
      <alignment horizontal="center" vertical="center" wrapText="1"/>
    </xf>
    <xf numFmtId="0" fontId="29" fillId="0" borderId="1" xfId="0" applyNumberFormat="1" applyFont="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wrapText="1"/>
      <protection locked="0"/>
    </xf>
    <xf numFmtId="0" fontId="19" fillId="9" borderId="10" xfId="1" applyNumberFormat="1" applyFont="1" applyFill="1" applyBorder="1" applyAlignment="1" applyProtection="1">
      <alignment horizontal="center" vertical="center" wrapText="1"/>
      <protection locked="0"/>
    </xf>
    <xf numFmtId="0" fontId="19" fillId="9" borderId="8" xfId="1" applyNumberFormat="1" applyFont="1" applyFill="1" applyBorder="1" applyAlignment="1" applyProtection="1">
      <alignment horizontal="center" vertical="center" wrapText="1"/>
      <protection locked="0"/>
    </xf>
    <xf numFmtId="0" fontId="19" fillId="9" borderId="11" xfId="1" applyNumberFormat="1" applyFont="1" applyFill="1" applyBorder="1" applyAlignment="1" applyProtection="1">
      <alignment horizontal="center" vertical="center" wrapText="1"/>
      <protection locked="0"/>
    </xf>
    <xf numFmtId="0" fontId="19" fillId="9" borderId="15" xfId="1" applyNumberFormat="1" applyFont="1" applyFill="1" applyBorder="1" applyAlignment="1" applyProtection="1">
      <alignment horizontal="center" vertical="center" wrapText="1"/>
      <protection locked="0"/>
    </xf>
    <xf numFmtId="0" fontId="19" fillId="9" borderId="5" xfId="1" applyNumberFormat="1" applyFont="1" applyFill="1" applyBorder="1" applyAlignment="1" applyProtection="1">
      <alignment horizontal="center" vertical="center" wrapText="1"/>
      <protection locked="0"/>
    </xf>
    <xf numFmtId="0" fontId="19" fillId="9" borderId="9" xfId="1" applyNumberFormat="1" applyFont="1" applyFill="1" applyBorder="1" applyAlignment="1" applyProtection="1">
      <alignment horizontal="center" vertical="center" wrapText="1"/>
      <protection locked="0"/>
    </xf>
    <xf numFmtId="0" fontId="32" fillId="0" borderId="1" xfId="1" applyNumberFormat="1" applyFont="1" applyFill="1" applyBorder="1" applyAlignment="1" applyProtection="1">
      <alignment horizontal="center" vertical="center" wrapText="1"/>
      <protection locked="0"/>
    </xf>
    <xf numFmtId="10" fontId="32" fillId="0" borderId="1" xfId="1"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xf>
    <xf numFmtId="9" fontId="19" fillId="3" borderId="1" xfId="0"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6" borderId="1" xfId="0" applyFont="1" applyFill="1" applyBorder="1" applyAlignment="1" applyProtection="1">
      <alignment horizontal="center" vertical="center" wrapText="1"/>
      <protection locked="0"/>
    </xf>
    <xf numFmtId="0" fontId="9" fillId="10" borderId="1" xfId="0" applyFont="1" applyFill="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4"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xf>
    <xf numFmtId="0" fontId="18" fillId="4" borderId="1" xfId="0" applyFont="1" applyFill="1" applyBorder="1" applyAlignment="1">
      <alignment horizontal="center" vertical="center" textRotation="180" wrapText="1"/>
    </xf>
    <xf numFmtId="0" fontId="9" fillId="9" borderId="1" xfId="0" applyFont="1" applyFill="1" applyBorder="1" applyAlignment="1" applyProtection="1">
      <alignment horizontal="center" vertical="center" wrapText="1"/>
      <protection locked="0"/>
    </xf>
    <xf numFmtId="0" fontId="18" fillId="4" borderId="12" xfId="0" applyFont="1" applyFill="1" applyBorder="1" applyAlignment="1">
      <alignment horizontal="center" vertical="center" textRotation="180" wrapText="1"/>
    </xf>
    <xf numFmtId="0" fontId="18" fillId="4" borderId="13" xfId="0" applyFont="1" applyFill="1" applyBorder="1" applyAlignment="1">
      <alignment horizontal="center" vertical="center" textRotation="180" wrapText="1"/>
    </xf>
    <xf numFmtId="0" fontId="18" fillId="4" borderId="14" xfId="0" applyFont="1" applyFill="1" applyBorder="1" applyAlignment="1">
      <alignment horizontal="center" vertical="center" textRotation="180"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0" borderId="3"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6" borderId="14" xfId="0" applyFont="1" applyFill="1" applyBorder="1" applyAlignment="1" applyProtection="1">
      <alignment horizontal="center" vertical="center" wrapText="1"/>
      <protection locked="0"/>
    </xf>
    <xf numFmtId="177" fontId="9" fillId="7" borderId="1" xfId="0" applyNumberFormat="1"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0"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top" wrapText="1"/>
      <protection locked="0"/>
    </xf>
    <xf numFmtId="0" fontId="19" fillId="0" borderId="14"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4" borderId="3"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177" fontId="9" fillId="7" borderId="3" xfId="0" applyNumberFormat="1" applyFont="1" applyFill="1" applyBorder="1" applyAlignment="1">
      <alignment horizontal="center" vertical="center" wrapText="1"/>
    </xf>
    <xf numFmtId="177" fontId="9" fillId="7" borderId="4"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37" fillId="9" borderId="1" xfId="0" applyFont="1" applyFill="1" applyBorder="1" applyAlignment="1" applyProtection="1">
      <alignment horizontal="center" vertical="center" wrapText="1"/>
      <protection locked="0"/>
    </xf>
    <xf numFmtId="0" fontId="18" fillId="2" borderId="3"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9" fillId="7" borderId="1" xfId="0" applyFont="1" applyFill="1" applyBorder="1" applyAlignment="1" applyProtection="1">
      <alignment horizontal="center" vertical="center" wrapText="1"/>
      <protection locked="0"/>
    </xf>
    <xf numFmtId="0" fontId="31" fillId="5" borderId="1" xfId="0" applyFont="1" applyFill="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locked="0"/>
    </xf>
    <xf numFmtId="0" fontId="32" fillId="0" borderId="1" xfId="0" applyFont="1" applyBorder="1" applyAlignment="1" applyProtection="1">
      <alignment horizontal="center" vertical="center" wrapText="1"/>
      <protection locked="0"/>
    </xf>
    <xf numFmtId="0" fontId="32" fillId="10" borderId="1" xfId="0" applyFont="1" applyFill="1" applyBorder="1" applyAlignment="1">
      <alignment horizontal="center" vertical="center" wrapText="1"/>
    </xf>
    <xf numFmtId="0" fontId="32" fillId="10" borderId="1" xfId="0" applyFont="1" applyFill="1" applyBorder="1" applyAlignment="1">
      <alignment horizontal="center"/>
    </xf>
    <xf numFmtId="0" fontId="31" fillId="4" borderId="3" xfId="0" applyFont="1" applyFill="1" applyBorder="1" applyAlignment="1" applyProtection="1">
      <alignment horizontal="left" vertical="center" wrapText="1"/>
      <protection locked="0"/>
    </xf>
    <xf numFmtId="0" fontId="31" fillId="4" borderId="2" xfId="0" applyFont="1" applyFill="1" applyBorder="1" applyAlignment="1" applyProtection="1">
      <alignment horizontal="left" vertical="center" wrapText="1"/>
      <protection locked="0"/>
    </xf>
    <xf numFmtId="0" fontId="31" fillId="4" borderId="4" xfId="0" applyFont="1" applyFill="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0" fontId="31" fillId="4" borderId="1" xfId="0" applyFont="1" applyFill="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32" fillId="0" borderId="3"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31" fillId="4" borderId="7" xfId="0" applyFont="1" applyFill="1" applyBorder="1" applyAlignment="1" applyProtection="1">
      <alignment horizontal="center" vertical="center" wrapText="1"/>
      <protection locked="0"/>
    </xf>
    <xf numFmtId="0" fontId="29" fillId="0" borderId="1" xfId="0" applyFont="1" applyBorder="1" applyAlignment="1" applyProtection="1">
      <alignment horizontal="left"/>
      <protection locked="0"/>
    </xf>
    <xf numFmtId="0" fontId="31" fillId="4" borderId="1" xfId="0" applyFont="1" applyFill="1" applyBorder="1" applyAlignment="1" applyProtection="1">
      <alignment horizontal="center"/>
      <protection locked="0"/>
    </xf>
    <xf numFmtId="0" fontId="29" fillId="0" borderId="1" xfId="0" applyFont="1" applyBorder="1" applyAlignment="1" applyProtection="1">
      <alignment vertical="center" wrapText="1"/>
      <protection locked="0"/>
    </xf>
    <xf numFmtId="0" fontId="31" fillId="4" borderId="3" xfId="0" applyFont="1" applyFill="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30" fillId="0" borderId="0" xfId="0" applyFont="1" applyFill="1" applyAlignment="1" applyProtection="1">
      <alignment horizontal="center" vertical="center" wrapText="1"/>
      <protection locked="0"/>
    </xf>
    <xf numFmtId="0" fontId="30" fillId="0" borderId="0" xfId="0" applyFont="1" applyFill="1" applyAlignment="1" applyProtection="1">
      <alignment horizontal="center" vertical="center"/>
      <protection locked="0"/>
    </xf>
    <xf numFmtId="0" fontId="29" fillId="0" borderId="1" xfId="0" applyFont="1" applyBorder="1" applyAlignment="1" applyProtection="1">
      <alignment horizontal="center"/>
      <protection locked="0"/>
    </xf>
    <xf numFmtId="0" fontId="29" fillId="10" borderId="3" xfId="0" applyFont="1" applyFill="1" applyBorder="1" applyAlignment="1" applyProtection="1">
      <alignment horizontal="left" vertical="center" wrapText="1"/>
    </xf>
    <xf numFmtId="0" fontId="29" fillId="10" borderId="2" xfId="0" applyFont="1" applyFill="1" applyBorder="1" applyAlignment="1" applyProtection="1">
      <alignment horizontal="left" vertical="center" wrapText="1"/>
    </xf>
    <xf numFmtId="0" fontId="29" fillId="10" borderId="4" xfId="0" applyFont="1" applyFill="1" applyBorder="1" applyAlignment="1" applyProtection="1">
      <alignment horizontal="left" vertical="center" wrapText="1"/>
    </xf>
    <xf numFmtId="0" fontId="31" fillId="4" borderId="3" xfId="0" applyFont="1" applyFill="1" applyBorder="1" applyAlignment="1" applyProtection="1">
      <alignment horizontal="center" vertical="top" wrapText="1"/>
      <protection locked="0"/>
    </xf>
    <xf numFmtId="0" fontId="31" fillId="4" borderId="2" xfId="0" applyFont="1" applyFill="1" applyBorder="1" applyAlignment="1" applyProtection="1">
      <alignment horizontal="center" vertical="top" wrapText="1"/>
      <protection locked="0"/>
    </xf>
    <xf numFmtId="0" fontId="31" fillId="4" borderId="4" xfId="0" applyFont="1" applyFill="1" applyBorder="1" applyAlignment="1" applyProtection="1">
      <alignment horizontal="center" vertical="top" wrapText="1"/>
      <protection locked="0"/>
    </xf>
    <xf numFmtId="0" fontId="29" fillId="10" borderId="3" xfId="0" applyNumberFormat="1" applyFont="1" applyFill="1" applyBorder="1" applyAlignment="1">
      <alignment horizontal="center" vertical="top" wrapText="1"/>
    </xf>
    <xf numFmtId="0" fontId="29" fillId="10" borderId="4" xfId="0" applyNumberFormat="1" applyFont="1" applyFill="1" applyBorder="1" applyAlignment="1">
      <alignment horizontal="center" vertical="top" wrapText="1"/>
    </xf>
    <xf numFmtId="0" fontId="0" fillId="0" borderId="1" xfId="0" applyBorder="1" applyAlignment="1">
      <alignment horizontal="center"/>
    </xf>
    <xf numFmtId="0" fontId="29" fillId="0" borderId="1" xfId="0" applyFont="1" applyBorder="1" applyAlignment="1" applyProtection="1">
      <alignment horizontal="center" vertical="top" wrapText="1"/>
      <protection locked="0"/>
    </xf>
    <xf numFmtId="0" fontId="32" fillId="10" borderId="3"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32" fillId="0" borderId="10" xfId="0" applyFont="1" applyFill="1" applyBorder="1" applyAlignment="1">
      <alignment horizontal="left" vertical="top" wrapText="1"/>
    </xf>
    <xf numFmtId="0" fontId="32" fillId="0" borderId="8" xfId="0" applyFont="1" applyFill="1" applyBorder="1" applyAlignment="1">
      <alignment horizontal="left" vertical="top" wrapText="1"/>
    </xf>
    <xf numFmtId="0" fontId="32" fillId="0" borderId="11" xfId="0" applyFont="1" applyFill="1" applyBorder="1" applyAlignment="1">
      <alignment horizontal="left" vertical="top" wrapText="1"/>
    </xf>
    <xf numFmtId="0" fontId="32" fillId="0" borderId="15" xfId="0" applyFont="1" applyFill="1" applyBorder="1" applyAlignment="1">
      <alignment horizontal="left" vertical="top" wrapText="1"/>
    </xf>
    <xf numFmtId="0" fontId="32" fillId="0" borderId="5" xfId="0" applyFont="1" applyFill="1" applyBorder="1" applyAlignment="1">
      <alignment horizontal="left" vertical="top" wrapText="1"/>
    </xf>
    <xf numFmtId="0" fontId="32" fillId="0" borderId="9" xfId="0" applyFont="1" applyFill="1" applyBorder="1" applyAlignment="1">
      <alignment horizontal="left" vertical="top" wrapText="1"/>
    </xf>
    <xf numFmtId="0" fontId="32" fillId="0" borderId="1" xfId="0" applyFont="1" applyBorder="1" applyAlignment="1" applyProtection="1">
      <alignment horizontal="left" vertical="center" wrapText="1"/>
      <protection locked="0"/>
    </xf>
    <xf numFmtId="0" fontId="32" fillId="0" borderId="1" xfId="0" applyFont="1" applyBorder="1" applyAlignment="1" applyProtection="1">
      <alignment horizontal="center"/>
      <protection locked="0"/>
    </xf>
    <xf numFmtId="0" fontId="31" fillId="9" borderId="10" xfId="0" applyFont="1" applyFill="1" applyBorder="1" applyAlignment="1" applyProtection="1">
      <alignment horizontal="center" vertical="top" wrapText="1"/>
      <protection locked="0"/>
    </xf>
    <xf numFmtId="0" fontId="31" fillId="9" borderId="8" xfId="0" applyFont="1" applyFill="1" applyBorder="1" applyAlignment="1" applyProtection="1">
      <alignment horizontal="center" vertical="top" wrapText="1"/>
      <protection locked="0"/>
    </xf>
    <xf numFmtId="0" fontId="31" fillId="9" borderId="11" xfId="0" applyFont="1" applyFill="1" applyBorder="1" applyAlignment="1" applyProtection="1">
      <alignment horizontal="center" vertical="top" wrapText="1"/>
      <protection locked="0"/>
    </xf>
    <xf numFmtId="0" fontId="31" fillId="9" borderId="15" xfId="0" applyFont="1" applyFill="1" applyBorder="1" applyAlignment="1" applyProtection="1">
      <alignment horizontal="center" vertical="top" wrapText="1"/>
      <protection locked="0"/>
    </xf>
    <xf numFmtId="0" fontId="31" fillId="9" borderId="5" xfId="0" applyFont="1" applyFill="1" applyBorder="1" applyAlignment="1" applyProtection="1">
      <alignment horizontal="center" vertical="top" wrapText="1"/>
      <protection locked="0"/>
    </xf>
    <xf numFmtId="0" fontId="31" fillId="9" borderId="9" xfId="0" applyFont="1" applyFill="1" applyBorder="1" applyAlignment="1" applyProtection="1">
      <alignment horizontal="center" vertical="top" wrapText="1"/>
      <protection locked="0"/>
    </xf>
    <xf numFmtId="0" fontId="31" fillId="4" borderId="1" xfId="0" applyFont="1" applyFill="1" applyBorder="1" applyAlignment="1" applyProtection="1">
      <alignment horizontal="center" vertical="top" wrapText="1"/>
      <protection locked="0"/>
    </xf>
    <xf numFmtId="0" fontId="32" fillId="10" borderId="1" xfId="0" applyFont="1" applyFill="1" applyBorder="1" applyAlignment="1" applyProtection="1">
      <alignment horizontal="center" vertical="top" wrapText="1"/>
      <protection locked="0"/>
    </xf>
    <xf numFmtId="0" fontId="29" fillId="0" borderId="1" xfId="0" applyNumberFormat="1" applyFont="1" applyBorder="1" applyAlignment="1">
      <alignment horizontal="center" vertical="top" wrapText="1"/>
    </xf>
    <xf numFmtId="0" fontId="32" fillId="0" borderId="3" xfId="0" applyNumberFormat="1" applyFont="1" applyFill="1" applyBorder="1" applyAlignment="1">
      <alignment horizontal="center" vertical="center" wrapText="1"/>
    </xf>
    <xf numFmtId="0" fontId="32" fillId="0" borderId="4"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29" fillId="0" borderId="0" xfId="0" applyFont="1" applyAlignment="1">
      <alignment horizontal="center" vertical="center" wrapText="1"/>
    </xf>
    <xf numFmtId="14" fontId="32" fillId="10" borderId="0" xfId="0" applyNumberFormat="1" applyFont="1" applyFill="1" applyAlignment="1">
      <alignment horizontal="center" vertical="center" wrapText="1"/>
    </xf>
    <xf numFmtId="0" fontId="29" fillId="0" borderId="1" xfId="0" applyFont="1" applyBorder="1" applyAlignment="1" applyProtection="1">
      <alignment horizontal="left" vertical="center"/>
      <protection locked="0"/>
    </xf>
    <xf numFmtId="0" fontId="32" fillId="10" borderId="2"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9" borderId="4" xfId="0" applyFont="1" applyFill="1" applyBorder="1" applyAlignment="1">
      <alignment horizontal="center" vertical="center" wrapText="1"/>
    </xf>
    <xf numFmtId="0" fontId="0" fillId="0" borderId="1" xfId="0" applyBorder="1" applyAlignment="1">
      <alignment horizontal="center" vertical="center" wrapText="1"/>
    </xf>
    <xf numFmtId="0" fontId="29" fillId="0" borderId="3" xfId="0" applyNumberFormat="1" applyFont="1" applyBorder="1" applyAlignment="1">
      <alignment horizontal="center" vertical="top" wrapText="1"/>
    </xf>
    <xf numFmtId="0" fontId="29" fillId="0" borderId="4" xfId="0" applyNumberFormat="1" applyFont="1" applyBorder="1" applyAlignment="1">
      <alignment horizontal="center" vertical="top" wrapText="1"/>
    </xf>
    <xf numFmtId="0" fontId="17" fillId="9" borderId="10" xfId="0" applyNumberFormat="1" applyFont="1" applyFill="1" applyBorder="1" applyAlignment="1">
      <alignment horizontal="center" vertical="center" wrapText="1"/>
    </xf>
    <xf numFmtId="0" fontId="17" fillId="9" borderId="8" xfId="0" applyNumberFormat="1" applyFont="1" applyFill="1" applyBorder="1" applyAlignment="1">
      <alignment horizontal="center" vertical="center" wrapText="1"/>
    </xf>
    <xf numFmtId="0" fontId="17" fillId="9" borderId="11" xfId="0" applyNumberFormat="1" applyFont="1" applyFill="1" applyBorder="1" applyAlignment="1">
      <alignment horizontal="center" vertical="center" wrapText="1"/>
    </xf>
    <xf numFmtId="0" fontId="17" fillId="9" borderId="15" xfId="0" applyNumberFormat="1" applyFont="1" applyFill="1" applyBorder="1" applyAlignment="1">
      <alignment horizontal="center" vertical="center" wrapText="1"/>
    </xf>
    <xf numFmtId="0" fontId="17" fillId="9" borderId="5" xfId="0" applyNumberFormat="1" applyFont="1" applyFill="1" applyBorder="1" applyAlignment="1">
      <alignment horizontal="center" vertical="center" wrapText="1"/>
    </xf>
    <xf numFmtId="0" fontId="17" fillId="9" borderId="9" xfId="0" applyNumberFormat="1" applyFont="1" applyFill="1" applyBorder="1" applyAlignment="1">
      <alignment horizontal="center" vertical="center" wrapText="1"/>
    </xf>
    <xf numFmtId="58"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cellXfs>
  <cellStyles count="5">
    <cellStyle name="Normal 8" xfId="4"/>
    <cellStyle name="常规" xfId="0" builtinId="0"/>
    <cellStyle name="超連結 2" xfId="3"/>
    <cellStyle name="一般 2" xfId="1"/>
    <cellStyle name="一般 3" xfId="2"/>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10</xdr:row>
      <xdr:rowOff>22860</xdr:rowOff>
    </xdr:from>
    <xdr:to>
      <xdr:col>6</xdr:col>
      <xdr:colOff>53340</xdr:colOff>
      <xdr:row>20</xdr:row>
      <xdr:rowOff>190500</xdr:rowOff>
    </xdr:to>
    <xdr:pic>
      <xdr:nvPicPr>
        <xdr:cNvPr id="27657" name="Picture 9"/>
        <xdr:cNvPicPr>
          <a:picLocks noChangeAspect="1" noChangeArrowheads="1"/>
        </xdr:cNvPicPr>
      </xdr:nvPicPr>
      <xdr:blipFill>
        <a:blip xmlns:r="http://schemas.openxmlformats.org/officeDocument/2006/relationships" r:embed="rId2"/>
        <a:srcRect l="1719" t="24259" r="77083" b="48704"/>
        <a:stretch>
          <a:fillRect/>
        </a:stretch>
      </xdr:blipFill>
      <xdr:spPr bwMode="auto">
        <a:xfrm>
          <a:off x="0" y="2446020"/>
          <a:ext cx="3101340" cy="2225040"/>
        </a:xfrm>
        <a:prstGeom prst="rect">
          <a:avLst/>
        </a:prstGeom>
        <a:noFill/>
        <a:ln w="1">
          <a:noFill/>
          <a:miter lim="800000"/>
          <a:headEnd/>
          <a:tailEnd type="none" w="med" len="med"/>
        </a:ln>
        <a:effectLst/>
      </xdr:spPr>
    </xdr:pic>
    <xdr:clientData/>
  </xdr:twoCellAnchor>
  <xdr:twoCellAnchor editAs="oneCell">
    <xdr:from>
      <xdr:col>6</xdr:col>
      <xdr:colOff>411480</xdr:colOff>
      <xdr:row>10</xdr:row>
      <xdr:rowOff>15240</xdr:rowOff>
    </xdr:from>
    <xdr:to>
      <xdr:col>13</xdr:col>
      <xdr:colOff>289560</xdr:colOff>
      <xdr:row>20</xdr:row>
      <xdr:rowOff>160020</xdr:rowOff>
    </xdr:to>
    <xdr:pic>
      <xdr:nvPicPr>
        <xdr:cNvPr id="27658" name="Picture 10"/>
        <xdr:cNvPicPr>
          <a:picLocks noChangeAspect="1" noChangeArrowheads="1"/>
        </xdr:cNvPicPr>
      </xdr:nvPicPr>
      <xdr:blipFill>
        <a:blip xmlns:r="http://schemas.openxmlformats.org/officeDocument/2006/relationships" r:embed="rId3"/>
        <a:srcRect l="1719" t="31389" r="77135" b="41852"/>
        <a:stretch>
          <a:fillRect/>
        </a:stretch>
      </xdr:blipFill>
      <xdr:spPr bwMode="auto">
        <a:xfrm>
          <a:off x="3459480" y="2438400"/>
          <a:ext cx="3093720" cy="2202180"/>
        </a:xfrm>
        <a:prstGeom prst="rect">
          <a:avLst/>
        </a:prstGeom>
        <a:noFill/>
        <a:ln w="1">
          <a:noFill/>
          <a:miter lim="800000"/>
          <a:headEnd/>
          <a:tailEnd type="none" w="med" len="med"/>
        </a:ln>
        <a:effectLst/>
      </xdr:spPr>
    </xdr:pic>
    <xdr:clientData/>
  </xdr:twoCellAnchor>
  <xdr:twoCellAnchor editAs="oneCell">
    <xdr:from>
      <xdr:col>0</xdr:col>
      <xdr:colOff>289560</xdr:colOff>
      <xdr:row>24</xdr:row>
      <xdr:rowOff>144780</xdr:rowOff>
    </xdr:from>
    <xdr:to>
      <xdr:col>12</xdr:col>
      <xdr:colOff>426720</xdr:colOff>
      <xdr:row>28</xdr:row>
      <xdr:rowOff>152400</xdr:rowOff>
    </xdr:to>
    <xdr:pic>
      <xdr:nvPicPr>
        <xdr:cNvPr id="27659" name="Picture 11"/>
        <xdr:cNvPicPr>
          <a:picLocks noChangeAspect="1" noChangeArrowheads="1"/>
        </xdr:cNvPicPr>
      </xdr:nvPicPr>
      <xdr:blipFill>
        <a:blip xmlns:r="http://schemas.openxmlformats.org/officeDocument/2006/relationships" r:embed="rId4"/>
        <a:srcRect l="28437" t="49260" r="30938" b="40648"/>
        <a:stretch>
          <a:fillRect/>
        </a:stretch>
      </xdr:blipFill>
      <xdr:spPr bwMode="auto">
        <a:xfrm>
          <a:off x="289560" y="5448300"/>
          <a:ext cx="5943600" cy="830580"/>
        </a:xfrm>
        <a:prstGeom prst="rect">
          <a:avLst/>
        </a:prstGeom>
        <a:noFill/>
        <a:ln w="1">
          <a:noFill/>
          <a:miter lim="800000"/>
          <a:headEnd/>
          <a:tailEnd type="none" w="med" len="med"/>
        </a:ln>
        <a:effectLst/>
      </xdr:spPr>
    </xdr:pic>
    <xdr:clientData/>
  </xdr:twoCellAnchor>
  <xdr:twoCellAnchor editAs="oneCell">
    <xdr:from>
      <xdr:col>2</xdr:col>
      <xdr:colOff>76200</xdr:colOff>
      <xdr:row>30</xdr:row>
      <xdr:rowOff>99060</xdr:rowOff>
    </xdr:from>
    <xdr:to>
      <xdr:col>10</xdr:col>
      <xdr:colOff>66918</xdr:colOff>
      <xdr:row>42</xdr:row>
      <xdr:rowOff>114300</xdr:rowOff>
    </xdr:to>
    <xdr:pic>
      <xdr:nvPicPr>
        <xdr:cNvPr id="27660" name="Picture 12"/>
        <xdr:cNvPicPr>
          <a:picLocks noChangeAspect="1" noChangeArrowheads="1"/>
        </xdr:cNvPicPr>
      </xdr:nvPicPr>
      <xdr:blipFill>
        <a:blip xmlns:r="http://schemas.openxmlformats.org/officeDocument/2006/relationships" r:embed="rId5"/>
        <a:srcRect l="2240" t="52408" r="77031" b="22963"/>
        <a:stretch>
          <a:fillRect/>
        </a:stretch>
      </xdr:blipFill>
      <xdr:spPr bwMode="auto">
        <a:xfrm>
          <a:off x="1264920" y="6637020"/>
          <a:ext cx="3694038" cy="246888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8</xdr:col>
      <xdr:colOff>419100</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工作表1"/>
  <dimension ref="A1:M31"/>
  <sheetViews>
    <sheetView tabSelected="1" view="pageBreakPreview" zoomScaleSheetLayoutView="100" workbookViewId="0">
      <selection activeCell="H9" sqref="H9:M9"/>
    </sheetView>
  </sheetViews>
  <sheetFormatPr defaultColWidth="9.109375" defaultRowHeight="15.6"/>
  <cols>
    <col min="1" max="5" width="7.5546875" style="24" customWidth="1"/>
    <col min="6" max="6" width="8.88671875" style="24" customWidth="1"/>
    <col min="7" max="13" width="7.5546875" style="24" customWidth="1"/>
    <col min="14" max="14" width="7.5546875" style="1" customWidth="1"/>
    <col min="15" max="16384" width="9.109375" style="1"/>
  </cols>
  <sheetData>
    <row r="1" spans="1:13" ht="61.5" customHeight="1">
      <c r="A1" s="77" t="s">
        <v>10</v>
      </c>
      <c r="B1" s="78"/>
      <c r="C1" s="78"/>
      <c r="D1" s="78"/>
      <c r="E1" s="78"/>
      <c r="F1" s="78"/>
      <c r="G1" s="78"/>
      <c r="H1" s="78"/>
      <c r="I1" s="78"/>
      <c r="J1" s="78"/>
      <c r="K1" s="78"/>
      <c r="L1" s="78"/>
      <c r="M1" s="79"/>
    </row>
    <row r="2" spans="1:13">
      <c r="A2" s="80"/>
      <c r="B2" s="81"/>
      <c r="C2" s="81"/>
      <c r="D2" s="81"/>
      <c r="E2" s="81"/>
      <c r="F2" s="81"/>
      <c r="G2" s="81"/>
      <c r="H2" s="81"/>
      <c r="I2" s="81"/>
      <c r="J2" s="81"/>
      <c r="K2" s="81"/>
      <c r="L2" s="81"/>
      <c r="M2" s="82"/>
    </row>
    <row r="3" spans="1:13" ht="60" customHeight="1">
      <c r="A3" s="98" t="s">
        <v>9</v>
      </c>
      <c r="B3" s="99"/>
      <c r="C3" s="99"/>
      <c r="D3" s="99"/>
      <c r="E3" s="99"/>
      <c r="F3" s="99"/>
      <c r="G3" s="99"/>
      <c r="H3" s="99"/>
      <c r="I3" s="99"/>
      <c r="J3" s="99"/>
      <c r="K3" s="99"/>
      <c r="L3" s="99"/>
      <c r="M3" s="100"/>
    </row>
    <row r="4" spans="1:13" ht="16.5" customHeight="1">
      <c r="A4" s="35"/>
      <c r="B4" s="30"/>
      <c r="C4" s="30"/>
      <c r="D4" s="30"/>
      <c r="E4" s="30"/>
      <c r="F4" s="30"/>
      <c r="G4" s="30"/>
      <c r="H4" s="30"/>
      <c r="I4" s="30"/>
      <c r="J4" s="30"/>
      <c r="K4" s="30"/>
      <c r="L4" s="30"/>
      <c r="M4" s="36"/>
    </row>
    <row r="5" spans="1:13" ht="16.5" customHeight="1">
      <c r="A5" s="35"/>
      <c r="B5" s="30"/>
      <c r="C5" s="30"/>
      <c r="D5" s="30"/>
      <c r="E5" s="30"/>
      <c r="F5" s="30"/>
      <c r="G5" s="30"/>
      <c r="H5" s="30"/>
      <c r="I5" s="30"/>
      <c r="J5" s="30"/>
      <c r="K5" s="30"/>
      <c r="L5" s="30"/>
      <c r="M5" s="36"/>
    </row>
    <row r="6" spans="1:13" ht="16.5" customHeight="1">
      <c r="A6" s="35"/>
      <c r="B6" s="30"/>
      <c r="C6" s="30"/>
      <c r="D6" s="30"/>
      <c r="E6" s="30"/>
      <c r="F6" s="30"/>
      <c r="G6" s="30"/>
      <c r="H6" s="30"/>
      <c r="I6" s="30"/>
      <c r="J6" s="30"/>
      <c r="K6" s="30"/>
      <c r="L6" s="30"/>
      <c r="M6" s="36"/>
    </row>
    <row r="7" spans="1:13">
      <c r="A7" s="37"/>
      <c r="B7" s="25"/>
      <c r="C7" s="25"/>
      <c r="D7" s="25"/>
      <c r="E7" s="25"/>
      <c r="F7" s="25"/>
      <c r="G7" s="25"/>
      <c r="H7" s="25"/>
      <c r="I7" s="25"/>
      <c r="J7" s="25"/>
      <c r="K7" s="25"/>
      <c r="L7" s="25"/>
      <c r="M7" s="38"/>
    </row>
    <row r="8" spans="1:13" ht="22.8">
      <c r="A8" s="85" t="s">
        <v>100</v>
      </c>
      <c r="B8" s="86"/>
      <c r="C8" s="86"/>
      <c r="D8" s="86"/>
      <c r="E8" s="86"/>
      <c r="F8" s="86"/>
      <c r="G8" s="86"/>
      <c r="H8" s="105" t="s">
        <v>280</v>
      </c>
      <c r="I8" s="105"/>
      <c r="J8" s="105"/>
      <c r="K8" s="105"/>
      <c r="L8" s="105"/>
      <c r="M8" s="106"/>
    </row>
    <row r="9" spans="1:13" ht="63.75" customHeight="1">
      <c r="A9" s="85" t="s">
        <v>8</v>
      </c>
      <c r="B9" s="86"/>
      <c r="C9" s="86"/>
      <c r="D9" s="86"/>
      <c r="E9" s="86"/>
      <c r="F9" s="86"/>
      <c r="G9" s="86"/>
      <c r="H9" s="83" t="s">
        <v>315</v>
      </c>
      <c r="I9" s="83"/>
      <c r="J9" s="83"/>
      <c r="K9" s="83"/>
      <c r="L9" s="83"/>
      <c r="M9" s="84"/>
    </row>
    <row r="10" spans="1:13" ht="22.8">
      <c r="A10" s="85" t="s">
        <v>7</v>
      </c>
      <c r="B10" s="86"/>
      <c r="C10" s="86"/>
      <c r="D10" s="86"/>
      <c r="E10" s="86"/>
      <c r="F10" s="86"/>
      <c r="G10" s="86"/>
      <c r="H10" s="108" t="s">
        <v>316</v>
      </c>
      <c r="I10" s="108"/>
      <c r="J10" s="108"/>
      <c r="K10" s="108"/>
      <c r="L10" s="108"/>
      <c r="M10" s="109"/>
    </row>
    <row r="11" spans="1:13">
      <c r="A11" s="37"/>
      <c r="B11" s="25"/>
      <c r="C11" s="25"/>
      <c r="D11" s="25"/>
      <c r="E11" s="25"/>
      <c r="F11" s="25"/>
      <c r="G11" s="25"/>
      <c r="H11" s="25"/>
      <c r="I11" s="25"/>
      <c r="J11" s="25"/>
      <c r="K11" s="25"/>
      <c r="L11" s="25"/>
      <c r="M11" s="38"/>
    </row>
    <row r="12" spans="1:13" ht="20.25" customHeight="1">
      <c r="A12" s="91" t="s">
        <v>133</v>
      </c>
      <c r="B12" s="92"/>
      <c r="C12" s="92"/>
      <c r="D12" s="92"/>
      <c r="E12" s="92"/>
      <c r="F12" s="92"/>
      <c r="G12" s="92"/>
      <c r="H12" s="92"/>
      <c r="I12" s="92"/>
      <c r="J12" s="92"/>
      <c r="K12" s="92"/>
      <c r="L12" s="92"/>
      <c r="M12" s="93"/>
    </row>
    <row r="13" spans="1:13" ht="27" customHeight="1">
      <c r="A13" s="91"/>
      <c r="B13" s="92"/>
      <c r="C13" s="92"/>
      <c r="D13" s="92"/>
      <c r="E13" s="92"/>
      <c r="F13" s="92"/>
      <c r="G13" s="92"/>
      <c r="H13" s="92"/>
      <c r="I13" s="92"/>
      <c r="J13" s="92"/>
      <c r="K13" s="92"/>
      <c r="L13" s="92"/>
      <c r="M13" s="93"/>
    </row>
    <row r="14" spans="1:13" ht="16.5" customHeight="1">
      <c r="A14" s="91"/>
      <c r="B14" s="92"/>
      <c r="C14" s="92"/>
      <c r="D14" s="92"/>
      <c r="E14" s="92"/>
      <c r="F14" s="92"/>
      <c r="G14" s="92"/>
      <c r="H14" s="92"/>
      <c r="I14" s="92"/>
      <c r="J14" s="92"/>
      <c r="K14" s="92"/>
      <c r="L14" s="92"/>
      <c r="M14" s="93"/>
    </row>
    <row r="15" spans="1:13" ht="16.5" customHeight="1">
      <c r="A15" s="91"/>
      <c r="B15" s="92"/>
      <c r="C15" s="92"/>
      <c r="D15" s="92"/>
      <c r="E15" s="92"/>
      <c r="F15" s="92"/>
      <c r="G15" s="92"/>
      <c r="H15" s="92"/>
      <c r="I15" s="92"/>
      <c r="J15" s="92"/>
      <c r="K15" s="92"/>
      <c r="L15" s="92"/>
      <c r="M15" s="93"/>
    </row>
    <row r="16" spans="1:13" ht="38.25" customHeight="1">
      <c r="A16" s="91"/>
      <c r="B16" s="92"/>
      <c r="C16" s="92"/>
      <c r="D16" s="92"/>
      <c r="E16" s="92"/>
      <c r="F16" s="92"/>
      <c r="G16" s="92"/>
      <c r="H16" s="92"/>
      <c r="I16" s="92"/>
      <c r="J16" s="92"/>
      <c r="K16" s="92"/>
      <c r="L16" s="92"/>
      <c r="M16" s="93"/>
    </row>
    <row r="17" spans="1:13" ht="16.5" customHeight="1">
      <c r="A17" s="91"/>
      <c r="B17" s="92"/>
      <c r="C17" s="92"/>
      <c r="D17" s="92"/>
      <c r="E17" s="92"/>
      <c r="F17" s="92"/>
      <c r="G17" s="92"/>
      <c r="H17" s="92"/>
      <c r="I17" s="92"/>
      <c r="J17" s="92"/>
      <c r="K17" s="92"/>
      <c r="L17" s="92"/>
      <c r="M17" s="93"/>
    </row>
    <row r="18" spans="1:13" ht="16.5" customHeight="1">
      <c r="A18" s="91"/>
      <c r="B18" s="92"/>
      <c r="C18" s="92"/>
      <c r="D18" s="92"/>
      <c r="E18" s="92"/>
      <c r="F18" s="92"/>
      <c r="G18" s="92"/>
      <c r="H18" s="92"/>
      <c r="I18" s="92"/>
      <c r="J18" s="92"/>
      <c r="K18" s="92"/>
      <c r="L18" s="92"/>
      <c r="M18" s="93"/>
    </row>
    <row r="19" spans="1:13" ht="16.5" customHeight="1">
      <c r="A19" s="39"/>
      <c r="B19" s="26"/>
      <c r="C19" s="26"/>
      <c r="D19" s="26"/>
      <c r="E19" s="26"/>
      <c r="F19" s="26"/>
      <c r="G19" s="26"/>
      <c r="H19" s="26"/>
      <c r="I19" s="26"/>
      <c r="J19" s="26"/>
      <c r="K19" s="26"/>
      <c r="L19" s="26"/>
      <c r="M19" s="40"/>
    </row>
    <row r="20" spans="1:13" ht="25.5" customHeight="1">
      <c r="A20" s="88" t="s">
        <v>272</v>
      </c>
      <c r="B20" s="89"/>
      <c r="C20" s="89"/>
      <c r="D20" s="89"/>
      <c r="E20" s="89"/>
      <c r="F20" s="89"/>
      <c r="G20" s="89"/>
      <c r="H20" s="89"/>
      <c r="I20" s="89"/>
      <c r="J20" s="89"/>
      <c r="K20" s="89"/>
      <c r="L20" s="89"/>
      <c r="M20" s="90"/>
    </row>
    <row r="21" spans="1:13" ht="20.25" customHeight="1">
      <c r="A21" s="41"/>
      <c r="B21" s="27"/>
      <c r="C21" s="27"/>
      <c r="D21" s="27"/>
      <c r="E21" s="27"/>
      <c r="F21" s="27"/>
      <c r="G21" s="27"/>
      <c r="H21" s="27"/>
      <c r="I21" s="27"/>
      <c r="J21" s="27"/>
      <c r="K21" s="27"/>
      <c r="L21" s="27"/>
      <c r="M21" s="42"/>
    </row>
    <row r="22" spans="1:13">
      <c r="A22" s="37"/>
      <c r="B22" s="25"/>
      <c r="C22" s="25"/>
      <c r="D22" s="25"/>
      <c r="E22" s="25"/>
      <c r="F22" s="25"/>
      <c r="G22" s="25"/>
      <c r="H22" s="25"/>
      <c r="I22" s="25"/>
      <c r="J22" s="25"/>
      <c r="K22" s="25"/>
      <c r="L22" s="25"/>
      <c r="M22" s="38"/>
    </row>
    <row r="23" spans="1:13">
      <c r="A23" s="37"/>
      <c r="B23" s="25"/>
      <c r="C23" s="25"/>
      <c r="D23" s="25"/>
      <c r="E23" s="25"/>
      <c r="F23" s="25"/>
      <c r="G23" s="25"/>
      <c r="H23" s="25"/>
      <c r="I23" s="25"/>
      <c r="J23" s="25"/>
      <c r="K23" s="25"/>
      <c r="L23" s="25"/>
      <c r="M23" s="38"/>
    </row>
    <row r="24" spans="1:13">
      <c r="A24" s="37"/>
      <c r="B24" s="25"/>
      <c r="C24" s="25"/>
      <c r="D24" s="25"/>
      <c r="E24" s="25"/>
      <c r="F24" s="25"/>
      <c r="G24" s="25"/>
      <c r="H24" s="25"/>
      <c r="I24" s="25"/>
      <c r="J24" s="25"/>
      <c r="K24" s="25"/>
      <c r="L24" s="25"/>
      <c r="M24" s="38"/>
    </row>
    <row r="25" spans="1:13">
      <c r="A25" s="43"/>
      <c r="B25" s="28"/>
      <c r="C25" s="28"/>
      <c r="D25" s="110" t="s">
        <v>29</v>
      </c>
      <c r="E25" s="111"/>
      <c r="F25" s="111"/>
      <c r="G25" s="111"/>
      <c r="H25" s="112"/>
      <c r="I25" s="111" t="s">
        <v>30</v>
      </c>
      <c r="J25" s="111"/>
      <c r="K25" s="111"/>
      <c r="L25" s="111"/>
      <c r="M25" s="112"/>
    </row>
    <row r="26" spans="1:13" s="2" customFormat="1" ht="33" customHeight="1">
      <c r="A26" s="107" t="s">
        <v>27</v>
      </c>
      <c r="B26" s="107"/>
      <c r="C26" s="107"/>
      <c r="D26" s="87" t="s">
        <v>281</v>
      </c>
      <c r="E26" s="87"/>
      <c r="F26" s="87"/>
      <c r="G26" s="87"/>
      <c r="H26" s="87"/>
      <c r="I26" s="87" t="s">
        <v>283</v>
      </c>
      <c r="J26" s="87"/>
      <c r="K26" s="87"/>
      <c r="L26" s="87"/>
      <c r="M26" s="87"/>
    </row>
    <row r="27" spans="1:13" s="2" customFormat="1" ht="16.5" customHeight="1">
      <c r="A27" s="107" t="s">
        <v>23</v>
      </c>
      <c r="B27" s="107"/>
      <c r="C27" s="107"/>
      <c r="D27" s="87" t="s">
        <v>282</v>
      </c>
      <c r="E27" s="87"/>
      <c r="F27" s="87"/>
      <c r="G27" s="87"/>
      <c r="H27" s="87"/>
      <c r="I27" s="87" t="s">
        <v>284</v>
      </c>
      <c r="J27" s="87"/>
      <c r="K27" s="87"/>
      <c r="L27" s="87"/>
      <c r="M27" s="87"/>
    </row>
    <row r="28" spans="1:13" s="2" customFormat="1" ht="16.2">
      <c r="A28" s="97" t="s">
        <v>28</v>
      </c>
      <c r="B28" s="97"/>
      <c r="C28" s="97"/>
      <c r="D28" s="104">
        <v>20150807</v>
      </c>
      <c r="E28" s="104"/>
      <c r="F28" s="104"/>
      <c r="G28" s="104"/>
      <c r="H28" s="104"/>
      <c r="I28" s="104">
        <v>20150807</v>
      </c>
      <c r="J28" s="104"/>
      <c r="K28" s="104"/>
      <c r="L28" s="104"/>
      <c r="M28" s="104"/>
    </row>
    <row r="29" spans="1:13">
      <c r="A29" s="37"/>
      <c r="B29" s="25"/>
      <c r="C29" s="25"/>
      <c r="D29" s="25"/>
      <c r="E29" s="25"/>
      <c r="F29" s="25"/>
      <c r="G29" s="25"/>
      <c r="H29" s="25"/>
      <c r="I29" s="25"/>
      <c r="J29" s="25"/>
      <c r="K29" s="25"/>
      <c r="L29" s="25"/>
      <c r="M29" s="38"/>
    </row>
    <row r="30" spans="1:13" ht="41.25" customHeight="1">
      <c r="A30" s="101" t="s">
        <v>6</v>
      </c>
      <c r="B30" s="102"/>
      <c r="C30" s="102"/>
      <c r="D30" s="102"/>
      <c r="E30" s="102"/>
      <c r="F30" s="102"/>
      <c r="G30" s="102"/>
      <c r="H30" s="102"/>
      <c r="I30" s="102"/>
      <c r="J30" s="102"/>
      <c r="K30" s="102"/>
      <c r="L30" s="102"/>
      <c r="M30" s="103"/>
    </row>
    <row r="31" spans="1:13">
      <c r="A31" s="94"/>
      <c r="B31" s="95"/>
      <c r="C31" s="95"/>
      <c r="D31" s="95"/>
      <c r="E31" s="95"/>
      <c r="F31" s="95"/>
      <c r="G31" s="95"/>
      <c r="H31" s="95"/>
      <c r="I31" s="95"/>
      <c r="J31" s="95"/>
      <c r="K31" s="95"/>
      <c r="L31" s="95"/>
      <c r="M31" s="96"/>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工作表2"/>
  <dimension ref="A1:I48"/>
  <sheetViews>
    <sheetView view="pageBreakPreview" zoomScaleSheetLayoutView="100" workbookViewId="0">
      <selection activeCell="D8" sqref="D8:I8"/>
    </sheetView>
  </sheetViews>
  <sheetFormatPr defaultRowHeight="13.2"/>
  <cols>
    <col min="1" max="1" width="21" style="23" customWidth="1"/>
    <col min="2" max="3" width="9.33203125" style="23" customWidth="1"/>
    <col min="4" max="9" width="10.109375" style="23" customWidth="1"/>
  </cols>
  <sheetData>
    <row r="1" spans="1:9" ht="15.6">
      <c r="A1" s="115" t="s">
        <v>5</v>
      </c>
      <c r="B1" s="115"/>
      <c r="C1" s="115"/>
      <c r="D1" s="115"/>
      <c r="E1" s="115"/>
      <c r="F1" s="115"/>
      <c r="G1" s="115"/>
      <c r="H1" s="115"/>
      <c r="I1" s="115"/>
    </row>
    <row r="2" spans="1:9" ht="31.2">
      <c r="A2" s="32" t="s">
        <v>144</v>
      </c>
      <c r="B2" s="115" t="s">
        <v>143</v>
      </c>
      <c r="C2" s="115"/>
      <c r="D2" s="115" t="s">
        <v>142</v>
      </c>
      <c r="E2" s="115"/>
      <c r="F2" s="115"/>
      <c r="G2" s="115"/>
      <c r="H2" s="115"/>
      <c r="I2" s="115"/>
    </row>
    <row r="3" spans="1:9" ht="15">
      <c r="A3" s="31" t="s">
        <v>147</v>
      </c>
      <c r="B3" s="117" t="s">
        <v>146</v>
      </c>
      <c r="C3" s="117"/>
      <c r="D3" s="116" t="s">
        <v>145</v>
      </c>
      <c r="E3" s="116"/>
      <c r="F3" s="116"/>
      <c r="G3" s="116"/>
      <c r="H3" s="116"/>
      <c r="I3" s="116"/>
    </row>
    <row r="4" spans="1:9" ht="15">
      <c r="A4" s="31" t="s">
        <v>259</v>
      </c>
      <c r="B4" s="117" t="s">
        <v>146</v>
      </c>
      <c r="C4" s="117"/>
      <c r="D4" s="116" t="s">
        <v>232</v>
      </c>
      <c r="E4" s="116"/>
      <c r="F4" s="116"/>
      <c r="G4" s="116"/>
      <c r="H4" s="116"/>
      <c r="I4" s="116"/>
    </row>
    <row r="5" spans="1:9" ht="15">
      <c r="A5" s="72" t="s">
        <v>269</v>
      </c>
      <c r="B5" s="117" t="s">
        <v>270</v>
      </c>
      <c r="C5" s="117"/>
      <c r="D5" s="116" t="s">
        <v>271</v>
      </c>
      <c r="E5" s="116"/>
      <c r="F5" s="116"/>
      <c r="G5" s="116"/>
      <c r="H5" s="116"/>
      <c r="I5" s="116"/>
    </row>
    <row r="6" spans="1:9" ht="30" customHeight="1">
      <c r="A6" s="73" t="s">
        <v>273</v>
      </c>
      <c r="B6" s="113" t="s">
        <v>274</v>
      </c>
      <c r="C6" s="113"/>
      <c r="D6" s="114" t="s">
        <v>275</v>
      </c>
      <c r="E6" s="114"/>
      <c r="F6" s="114"/>
      <c r="G6" s="114"/>
      <c r="H6" s="114"/>
      <c r="I6" s="114"/>
    </row>
    <row r="7" spans="1:9" ht="15">
      <c r="A7" s="33"/>
      <c r="B7" s="113"/>
      <c r="C7" s="113"/>
      <c r="D7" s="114"/>
      <c r="E7" s="114"/>
      <c r="F7" s="114"/>
      <c r="G7" s="114"/>
      <c r="H7" s="114"/>
      <c r="I7" s="114"/>
    </row>
    <row r="8" spans="1:9" ht="15">
      <c r="A8" s="33"/>
      <c r="B8" s="113"/>
      <c r="C8" s="113"/>
      <c r="D8" s="114"/>
      <c r="E8" s="114"/>
      <c r="F8" s="114"/>
      <c r="G8" s="114"/>
      <c r="H8" s="114"/>
      <c r="I8" s="114"/>
    </row>
    <row r="9" spans="1:9" ht="15">
      <c r="A9" s="33"/>
      <c r="B9" s="113"/>
      <c r="C9" s="113"/>
      <c r="D9" s="114"/>
      <c r="E9" s="114"/>
      <c r="F9" s="114"/>
      <c r="G9" s="114"/>
      <c r="H9" s="114"/>
      <c r="I9" s="114"/>
    </row>
    <row r="10" spans="1:9" ht="15">
      <c r="A10" s="33"/>
      <c r="B10" s="113"/>
      <c r="C10" s="113"/>
      <c r="D10" s="114"/>
      <c r="E10" s="114"/>
      <c r="F10" s="114"/>
      <c r="G10" s="114"/>
      <c r="H10" s="114"/>
      <c r="I10" s="114"/>
    </row>
    <row r="11" spans="1:9" ht="15">
      <c r="A11" s="33"/>
      <c r="B11" s="113"/>
      <c r="C11" s="113"/>
      <c r="D11" s="114"/>
      <c r="E11" s="114"/>
      <c r="F11" s="114"/>
      <c r="G11" s="114"/>
      <c r="H11" s="114"/>
      <c r="I11" s="114"/>
    </row>
    <row r="12" spans="1:9" ht="15">
      <c r="A12" s="33"/>
      <c r="B12" s="113"/>
      <c r="C12" s="113"/>
      <c r="D12" s="114"/>
      <c r="E12" s="114"/>
      <c r="F12" s="114"/>
      <c r="G12" s="114"/>
      <c r="H12" s="114"/>
      <c r="I12" s="114"/>
    </row>
    <row r="13" spans="1:9" ht="15">
      <c r="A13" s="33"/>
      <c r="B13" s="113"/>
      <c r="C13" s="113"/>
      <c r="D13" s="114"/>
      <c r="E13" s="114"/>
      <c r="F13" s="114"/>
      <c r="G13" s="114"/>
      <c r="H13" s="114"/>
      <c r="I13" s="114"/>
    </row>
    <row r="14" spans="1:9" ht="15">
      <c r="A14" s="33"/>
      <c r="B14" s="113"/>
      <c r="C14" s="113"/>
      <c r="D14" s="114"/>
      <c r="E14" s="114"/>
      <c r="F14" s="114"/>
      <c r="G14" s="114"/>
      <c r="H14" s="114"/>
      <c r="I14" s="114"/>
    </row>
    <row r="15" spans="1:9" ht="15">
      <c r="A15" s="33"/>
      <c r="B15" s="113"/>
      <c r="C15" s="113"/>
      <c r="D15" s="114"/>
      <c r="E15" s="114"/>
      <c r="F15" s="114"/>
      <c r="G15" s="114"/>
      <c r="H15" s="114"/>
      <c r="I15" s="114"/>
    </row>
    <row r="16" spans="1:9" ht="15">
      <c r="A16" s="33"/>
      <c r="B16" s="113"/>
      <c r="C16" s="113"/>
      <c r="D16" s="114"/>
      <c r="E16" s="114"/>
      <c r="F16" s="114"/>
      <c r="G16" s="114"/>
      <c r="H16" s="114"/>
      <c r="I16" s="114"/>
    </row>
    <row r="17" spans="1:9" ht="15">
      <c r="A17" s="33"/>
      <c r="B17" s="113"/>
      <c r="C17" s="113"/>
      <c r="D17" s="114"/>
      <c r="E17" s="114"/>
      <c r="F17" s="114"/>
      <c r="G17" s="114"/>
      <c r="H17" s="114"/>
      <c r="I17" s="114"/>
    </row>
    <row r="18" spans="1:9" ht="15">
      <c r="A18" s="33"/>
      <c r="B18" s="113"/>
      <c r="C18" s="113"/>
      <c r="D18" s="114"/>
      <c r="E18" s="114"/>
      <c r="F18" s="114"/>
      <c r="G18" s="114"/>
      <c r="H18" s="114"/>
      <c r="I18" s="114"/>
    </row>
    <row r="19" spans="1:9" ht="15">
      <c r="A19" s="33"/>
      <c r="B19" s="113"/>
      <c r="C19" s="113"/>
      <c r="D19" s="114"/>
      <c r="E19" s="114"/>
      <c r="F19" s="114"/>
      <c r="G19" s="114"/>
      <c r="H19" s="114"/>
      <c r="I19" s="114"/>
    </row>
    <row r="20" spans="1:9" ht="15">
      <c r="A20" s="33"/>
      <c r="B20" s="113"/>
      <c r="C20" s="113"/>
      <c r="D20" s="114"/>
      <c r="E20" s="114"/>
      <c r="F20" s="114"/>
      <c r="G20" s="114"/>
      <c r="H20" s="114"/>
      <c r="I20" s="114"/>
    </row>
    <row r="21" spans="1:9" ht="15">
      <c r="A21" s="33"/>
      <c r="B21" s="113"/>
      <c r="C21" s="113"/>
      <c r="D21" s="114"/>
      <c r="E21" s="114"/>
      <c r="F21" s="114"/>
      <c r="G21" s="114"/>
      <c r="H21" s="114"/>
      <c r="I21" s="114"/>
    </row>
    <row r="22" spans="1:9" ht="15">
      <c r="A22" s="33"/>
      <c r="B22" s="113"/>
      <c r="C22" s="113"/>
      <c r="D22" s="114"/>
      <c r="E22" s="114"/>
      <c r="F22" s="114"/>
      <c r="G22" s="114"/>
      <c r="H22" s="114"/>
      <c r="I22" s="114"/>
    </row>
    <row r="23" spans="1:9" ht="15">
      <c r="A23" s="33"/>
      <c r="B23" s="113"/>
      <c r="C23" s="113"/>
      <c r="D23" s="114"/>
      <c r="E23" s="114"/>
      <c r="F23" s="114"/>
      <c r="G23" s="114"/>
      <c r="H23" s="114"/>
      <c r="I23" s="114"/>
    </row>
    <row r="24" spans="1:9" ht="15">
      <c r="A24" s="33"/>
      <c r="B24" s="113"/>
      <c r="C24" s="113"/>
      <c r="D24" s="114"/>
      <c r="E24" s="114"/>
      <c r="F24" s="114"/>
      <c r="G24" s="114"/>
      <c r="H24" s="114"/>
      <c r="I24" s="114"/>
    </row>
    <row r="25" spans="1:9" ht="15">
      <c r="A25" s="33"/>
      <c r="B25" s="113"/>
      <c r="C25" s="113"/>
      <c r="D25" s="114"/>
      <c r="E25" s="114"/>
      <c r="F25" s="114"/>
      <c r="G25" s="114"/>
      <c r="H25" s="114"/>
      <c r="I25" s="114"/>
    </row>
    <row r="26" spans="1:9" ht="15">
      <c r="A26" s="33"/>
      <c r="B26" s="113"/>
      <c r="C26" s="113"/>
      <c r="D26" s="114"/>
      <c r="E26" s="114"/>
      <c r="F26" s="114"/>
      <c r="G26" s="114"/>
      <c r="H26" s="114"/>
      <c r="I26" s="114"/>
    </row>
    <row r="27" spans="1:9" ht="15">
      <c r="A27" s="33"/>
      <c r="B27" s="113"/>
      <c r="C27" s="113"/>
      <c r="D27" s="114"/>
      <c r="E27" s="114"/>
      <c r="F27" s="114"/>
      <c r="G27" s="114"/>
      <c r="H27" s="114"/>
      <c r="I27" s="114"/>
    </row>
    <row r="28" spans="1:9" ht="15">
      <c r="A28" s="33"/>
      <c r="B28" s="113"/>
      <c r="C28" s="113"/>
      <c r="D28" s="114"/>
      <c r="E28" s="114"/>
      <c r="F28" s="114"/>
      <c r="G28" s="114"/>
      <c r="H28" s="114"/>
      <c r="I28" s="114"/>
    </row>
    <row r="29" spans="1:9" ht="15">
      <c r="A29" s="33"/>
      <c r="B29" s="113"/>
      <c r="C29" s="113"/>
      <c r="D29" s="114"/>
      <c r="E29" s="114"/>
      <c r="F29" s="114"/>
      <c r="G29" s="114"/>
      <c r="H29" s="114"/>
      <c r="I29" s="114"/>
    </row>
    <row r="30" spans="1:9" ht="15">
      <c r="A30" s="33"/>
      <c r="B30" s="113"/>
      <c r="C30" s="113"/>
      <c r="D30" s="114"/>
      <c r="E30" s="114"/>
      <c r="F30" s="114"/>
      <c r="G30" s="114"/>
      <c r="H30" s="114"/>
      <c r="I30" s="114"/>
    </row>
    <row r="31" spans="1:9" ht="15">
      <c r="A31" s="33"/>
      <c r="B31" s="113"/>
      <c r="C31" s="113"/>
      <c r="D31" s="114"/>
      <c r="E31" s="114"/>
      <c r="F31" s="114"/>
      <c r="G31" s="114"/>
      <c r="H31" s="114"/>
      <c r="I31" s="114"/>
    </row>
    <row r="32" spans="1:9" ht="15">
      <c r="A32" s="33"/>
      <c r="B32" s="113"/>
      <c r="C32" s="113"/>
      <c r="D32" s="114"/>
      <c r="E32" s="114"/>
      <c r="F32" s="114"/>
      <c r="G32" s="114"/>
      <c r="H32" s="114"/>
      <c r="I32" s="114"/>
    </row>
    <row r="33" spans="1:9" ht="15">
      <c r="A33" s="33"/>
      <c r="B33" s="113"/>
      <c r="C33" s="113"/>
      <c r="D33" s="114"/>
      <c r="E33" s="114"/>
      <c r="F33" s="114"/>
      <c r="G33" s="114"/>
      <c r="H33" s="114"/>
      <c r="I33" s="114"/>
    </row>
    <row r="34" spans="1:9" ht="15">
      <c r="A34" s="33"/>
      <c r="B34" s="113"/>
      <c r="C34" s="113"/>
      <c r="D34" s="114"/>
      <c r="E34" s="114"/>
      <c r="F34" s="114"/>
      <c r="G34" s="114"/>
      <c r="H34" s="114"/>
      <c r="I34" s="114"/>
    </row>
    <row r="35" spans="1:9" ht="15">
      <c r="A35" s="33"/>
      <c r="B35" s="113"/>
      <c r="C35" s="113"/>
      <c r="D35" s="114"/>
      <c r="E35" s="114"/>
      <c r="F35" s="114"/>
      <c r="G35" s="114"/>
      <c r="H35" s="114"/>
      <c r="I35" s="114"/>
    </row>
    <row r="36" spans="1:9" ht="15">
      <c r="A36" s="33"/>
      <c r="B36" s="113"/>
      <c r="C36" s="113"/>
      <c r="D36" s="114"/>
      <c r="E36" s="114"/>
      <c r="F36" s="114"/>
      <c r="G36" s="114"/>
      <c r="H36" s="114"/>
      <c r="I36" s="114"/>
    </row>
    <row r="37" spans="1:9" ht="15">
      <c r="A37" s="33"/>
      <c r="B37" s="113"/>
      <c r="C37" s="113"/>
      <c r="D37" s="114"/>
      <c r="E37" s="114"/>
      <c r="F37" s="114"/>
      <c r="G37" s="114"/>
      <c r="H37" s="114"/>
      <c r="I37" s="114"/>
    </row>
    <row r="38" spans="1:9" ht="15">
      <c r="A38" s="33"/>
      <c r="B38" s="113"/>
      <c r="C38" s="113"/>
      <c r="D38" s="114"/>
      <c r="E38" s="114"/>
      <c r="F38" s="114"/>
      <c r="G38" s="114"/>
      <c r="H38" s="114"/>
      <c r="I38" s="114"/>
    </row>
    <row r="39" spans="1:9" ht="15">
      <c r="A39" s="33"/>
      <c r="B39" s="113"/>
      <c r="C39" s="113"/>
      <c r="D39" s="114"/>
      <c r="E39" s="114"/>
      <c r="F39" s="114"/>
      <c r="G39" s="114"/>
      <c r="H39" s="114"/>
      <c r="I39" s="114"/>
    </row>
    <row r="40" spans="1:9" ht="15">
      <c r="A40" s="33"/>
      <c r="B40" s="113"/>
      <c r="C40" s="113"/>
      <c r="D40" s="114"/>
      <c r="E40" s="114"/>
      <c r="F40" s="114"/>
      <c r="G40" s="114"/>
      <c r="H40" s="114"/>
      <c r="I40" s="114"/>
    </row>
    <row r="41" spans="1:9" ht="15">
      <c r="A41" s="33"/>
      <c r="B41" s="113"/>
      <c r="C41" s="113"/>
      <c r="D41" s="114"/>
      <c r="E41" s="114"/>
      <c r="F41" s="114"/>
      <c r="G41" s="114"/>
      <c r="H41" s="114"/>
      <c r="I41" s="114"/>
    </row>
    <row r="42" spans="1:9" ht="15">
      <c r="A42" s="33"/>
      <c r="B42" s="113"/>
      <c r="C42" s="113"/>
      <c r="D42" s="114"/>
      <c r="E42" s="114"/>
      <c r="F42" s="114"/>
      <c r="G42" s="114"/>
      <c r="H42" s="114"/>
      <c r="I42" s="114"/>
    </row>
    <row r="43" spans="1:9" ht="15">
      <c r="A43" s="33"/>
      <c r="B43" s="113"/>
      <c r="C43" s="113"/>
      <c r="D43" s="114"/>
      <c r="E43" s="114"/>
      <c r="F43" s="114"/>
      <c r="G43" s="114"/>
      <c r="H43" s="114"/>
      <c r="I43" s="114"/>
    </row>
    <row r="44" spans="1:9" ht="15">
      <c r="A44" s="33"/>
      <c r="B44" s="113"/>
      <c r="C44" s="113"/>
      <c r="D44" s="114"/>
      <c r="E44" s="114"/>
      <c r="F44" s="114"/>
      <c r="G44" s="114"/>
      <c r="H44" s="114"/>
      <c r="I44" s="114"/>
    </row>
    <row r="45" spans="1:9" ht="15">
      <c r="A45" s="33"/>
      <c r="B45" s="113"/>
      <c r="C45" s="113"/>
      <c r="D45" s="114"/>
      <c r="E45" s="114"/>
      <c r="F45" s="114"/>
      <c r="G45" s="114"/>
      <c r="H45" s="114"/>
      <c r="I45" s="114"/>
    </row>
    <row r="46" spans="1:9" ht="15">
      <c r="A46" s="34"/>
      <c r="B46" s="113"/>
      <c r="C46" s="113"/>
      <c r="D46" s="114"/>
      <c r="E46" s="114"/>
      <c r="F46" s="114"/>
      <c r="G46" s="114"/>
      <c r="H46" s="114"/>
      <c r="I46" s="114"/>
    </row>
    <row r="47" spans="1:9" ht="15">
      <c r="A47" s="34"/>
      <c r="B47" s="113"/>
      <c r="C47" s="113"/>
      <c r="D47" s="114"/>
      <c r="E47" s="114"/>
      <c r="F47" s="114"/>
      <c r="G47" s="114"/>
      <c r="H47" s="114"/>
      <c r="I47" s="114"/>
    </row>
    <row r="48" spans="1:9" ht="15">
      <c r="A48" s="34"/>
      <c r="B48" s="113"/>
      <c r="C48" s="113"/>
      <c r="D48" s="114"/>
      <c r="E48" s="114"/>
      <c r="F48" s="114"/>
      <c r="G48" s="114"/>
      <c r="H48" s="114"/>
      <c r="I48" s="114"/>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73"/>
  <sheetViews>
    <sheetView view="pageBreakPreview" zoomScaleSheetLayoutView="100" workbookViewId="0">
      <selection activeCell="E72" sqref="E72:N72"/>
    </sheetView>
  </sheetViews>
  <sheetFormatPr defaultColWidth="9.109375" defaultRowHeight="15.6"/>
  <cols>
    <col min="1" max="2" width="8.6640625" style="22" customWidth="1"/>
    <col min="3" max="3" width="5.109375" style="22" customWidth="1"/>
    <col min="4" max="4" width="8.6640625" style="22" customWidth="1"/>
    <col min="5" max="6" width="6.6640625" style="22" customWidth="1"/>
    <col min="7" max="7" width="6.88671875" style="22" customWidth="1"/>
    <col min="8" max="14" width="6.6640625" style="22" customWidth="1"/>
    <col min="15" max="18" width="0" style="14" hidden="1" customWidth="1"/>
    <col min="19" max="19" width="9.109375" style="14"/>
    <col min="20" max="16384" width="9.109375" style="1"/>
  </cols>
  <sheetData>
    <row r="1" spans="1:14">
      <c r="A1" s="127" t="s">
        <v>15</v>
      </c>
      <c r="B1" s="128"/>
      <c r="C1" s="128"/>
      <c r="D1" s="128"/>
      <c r="E1" s="128"/>
      <c r="F1" s="128"/>
      <c r="G1" s="128"/>
      <c r="H1" s="128"/>
      <c r="I1" s="128"/>
      <c r="J1" s="128"/>
      <c r="K1" s="128"/>
      <c r="L1" s="128"/>
      <c r="M1" s="128"/>
      <c r="N1" s="129"/>
    </row>
    <row r="2" spans="1:14">
      <c r="A2" s="130" t="s">
        <v>16</v>
      </c>
      <c r="B2" s="131"/>
      <c r="C2" s="131"/>
      <c r="D2" s="131"/>
      <c r="E2" s="131"/>
      <c r="F2" s="131"/>
      <c r="G2" s="131"/>
      <c r="H2" s="131"/>
      <c r="I2" s="131"/>
      <c r="J2" s="131"/>
      <c r="K2" s="131"/>
      <c r="L2" s="131"/>
      <c r="M2" s="131"/>
      <c r="N2" s="132"/>
    </row>
    <row r="3" spans="1:14" ht="16.5" customHeight="1">
      <c r="A3" s="133" t="s">
        <v>11</v>
      </c>
      <c r="B3" s="133"/>
      <c r="C3" s="133"/>
      <c r="D3" s="134" t="s">
        <v>12</v>
      </c>
      <c r="E3" s="134"/>
      <c r="F3" s="134"/>
      <c r="G3" s="134"/>
      <c r="H3" s="134"/>
      <c r="I3" s="134"/>
      <c r="J3" s="134"/>
      <c r="K3" s="134"/>
      <c r="L3" s="134"/>
      <c r="M3" s="134"/>
      <c r="N3" s="134"/>
    </row>
    <row r="4" spans="1:14" ht="34.5" customHeight="1">
      <c r="A4" s="133" t="s">
        <v>0</v>
      </c>
      <c r="B4" s="133"/>
      <c r="C4" s="133"/>
      <c r="D4" s="134"/>
      <c r="E4" s="134"/>
      <c r="F4" s="134"/>
      <c r="G4" s="134"/>
      <c r="H4" s="134"/>
      <c r="I4" s="134"/>
      <c r="J4" s="134"/>
      <c r="K4" s="134"/>
      <c r="L4" s="134"/>
      <c r="M4" s="134"/>
      <c r="N4" s="134"/>
    </row>
    <row r="5" spans="1:14" ht="28.5" customHeight="1">
      <c r="A5" s="133" t="s">
        <v>1</v>
      </c>
      <c r="B5" s="133"/>
      <c r="C5" s="133"/>
      <c r="D5" s="134" t="s">
        <v>4</v>
      </c>
      <c r="E5" s="134"/>
      <c r="F5" s="134"/>
      <c r="G5" s="134"/>
      <c r="H5" s="134"/>
      <c r="I5" s="134"/>
      <c r="J5" s="134"/>
      <c r="K5" s="134"/>
      <c r="L5" s="134"/>
      <c r="M5" s="134"/>
      <c r="N5" s="134"/>
    </row>
    <row r="6" spans="1:14" ht="16.5" customHeight="1">
      <c r="A6" s="133" t="s">
        <v>2</v>
      </c>
      <c r="B6" s="133"/>
      <c r="C6" s="133"/>
      <c r="D6" s="151" t="s">
        <v>13</v>
      </c>
      <c r="E6" s="151"/>
      <c r="F6" s="151"/>
      <c r="G6" s="151"/>
      <c r="H6" s="151"/>
      <c r="I6" s="151"/>
      <c r="J6" s="151"/>
      <c r="K6" s="151"/>
      <c r="L6" s="151"/>
      <c r="M6" s="151"/>
      <c r="N6" s="151"/>
    </row>
    <row r="7" spans="1:14" ht="16.5" customHeight="1">
      <c r="A7" s="133" t="s">
        <v>14</v>
      </c>
      <c r="B7" s="133"/>
      <c r="C7" s="133"/>
      <c r="D7" s="151" t="s">
        <v>3</v>
      </c>
      <c r="E7" s="151"/>
      <c r="F7" s="151"/>
      <c r="G7" s="151"/>
      <c r="H7" s="151"/>
      <c r="I7" s="151"/>
      <c r="J7" s="151"/>
      <c r="K7" s="151"/>
      <c r="L7" s="151"/>
      <c r="M7" s="151"/>
      <c r="N7" s="151"/>
    </row>
    <row r="8" spans="1:14" ht="16.5" customHeight="1">
      <c r="A8" s="133" t="s">
        <v>17</v>
      </c>
      <c r="B8" s="133"/>
      <c r="C8" s="133"/>
      <c r="D8" s="152" t="s">
        <v>18</v>
      </c>
      <c r="E8" s="152"/>
      <c r="F8" s="152"/>
      <c r="G8" s="152"/>
      <c r="H8" s="152"/>
      <c r="I8" s="152"/>
      <c r="J8" s="152"/>
      <c r="K8" s="152"/>
      <c r="L8" s="152"/>
      <c r="M8" s="152"/>
      <c r="N8" s="152"/>
    </row>
    <row r="9" spans="1:14" ht="16.5" customHeight="1">
      <c r="A9" s="133" t="s">
        <v>102</v>
      </c>
      <c r="B9" s="133"/>
      <c r="C9" s="133"/>
      <c r="D9" s="153" t="s">
        <v>103</v>
      </c>
      <c r="E9" s="153"/>
      <c r="F9" s="153"/>
      <c r="G9" s="153"/>
      <c r="H9" s="153"/>
      <c r="I9" s="153"/>
      <c r="J9" s="153"/>
      <c r="K9" s="153"/>
      <c r="L9" s="153"/>
      <c r="M9" s="153"/>
      <c r="N9" s="153"/>
    </row>
    <row r="10" spans="1:14" ht="16.5" customHeight="1">
      <c r="A10" s="135" t="s">
        <v>22</v>
      </c>
      <c r="B10" s="136"/>
      <c r="C10" s="136"/>
      <c r="D10" s="136"/>
      <c r="E10" s="136"/>
      <c r="F10" s="136"/>
      <c r="G10" s="136"/>
      <c r="H10" s="136"/>
      <c r="I10" s="136"/>
      <c r="J10" s="136"/>
      <c r="K10" s="136"/>
      <c r="L10" s="136"/>
      <c r="M10" s="136"/>
      <c r="N10" s="137"/>
    </row>
    <row r="11" spans="1:14" ht="16.5" customHeight="1">
      <c r="A11" s="138"/>
      <c r="B11" s="139"/>
      <c r="C11" s="139"/>
      <c r="D11" s="139"/>
      <c r="E11" s="139"/>
      <c r="F11" s="139"/>
      <c r="G11" s="139"/>
      <c r="H11" s="139"/>
      <c r="I11" s="139"/>
      <c r="J11" s="139"/>
      <c r="K11" s="139"/>
      <c r="L11" s="139"/>
      <c r="M11" s="139"/>
      <c r="N11" s="140"/>
    </row>
    <row r="12" spans="1:14" ht="16.5" customHeight="1">
      <c r="A12" s="141"/>
      <c r="B12" s="142"/>
      <c r="C12" s="142"/>
      <c r="D12" s="142"/>
      <c r="E12" s="142"/>
      <c r="F12" s="142"/>
      <c r="G12" s="142"/>
      <c r="H12" s="142"/>
      <c r="I12" s="142"/>
      <c r="J12" s="142"/>
      <c r="K12" s="142"/>
      <c r="L12" s="142"/>
      <c r="M12" s="142"/>
      <c r="N12" s="143"/>
    </row>
    <row r="13" spans="1:14" ht="16.5" customHeight="1">
      <c r="A13" s="141"/>
      <c r="B13" s="142"/>
      <c r="C13" s="142"/>
      <c r="D13" s="142"/>
      <c r="E13" s="142"/>
      <c r="F13" s="142"/>
      <c r="G13" s="142"/>
      <c r="H13" s="142"/>
      <c r="I13" s="142"/>
      <c r="J13" s="142"/>
      <c r="K13" s="142"/>
      <c r="L13" s="142"/>
      <c r="M13" s="142"/>
      <c r="N13" s="143"/>
    </row>
    <row r="14" spans="1:14" ht="16.5" customHeight="1">
      <c r="A14" s="141"/>
      <c r="B14" s="142"/>
      <c r="C14" s="142"/>
      <c r="D14" s="142"/>
      <c r="E14" s="142"/>
      <c r="F14" s="142"/>
      <c r="G14" s="142"/>
      <c r="H14" s="142"/>
      <c r="I14" s="142"/>
      <c r="J14" s="142"/>
      <c r="K14" s="142"/>
      <c r="L14" s="142"/>
      <c r="M14" s="142"/>
      <c r="N14" s="143"/>
    </row>
    <row r="15" spans="1:14" ht="16.5" customHeight="1">
      <c r="A15" s="141"/>
      <c r="B15" s="142"/>
      <c r="C15" s="142"/>
      <c r="D15" s="142"/>
      <c r="E15" s="142"/>
      <c r="F15" s="142"/>
      <c r="G15" s="142"/>
      <c r="H15" s="142"/>
      <c r="I15" s="142"/>
      <c r="J15" s="142"/>
      <c r="K15" s="142"/>
      <c r="L15" s="142"/>
      <c r="M15" s="142"/>
      <c r="N15" s="143"/>
    </row>
    <row r="16" spans="1:14" ht="16.5" customHeight="1">
      <c r="A16" s="141"/>
      <c r="B16" s="142"/>
      <c r="C16" s="142"/>
      <c r="D16" s="142"/>
      <c r="E16" s="142"/>
      <c r="F16" s="142"/>
      <c r="G16" s="142"/>
      <c r="H16" s="142"/>
      <c r="I16" s="142"/>
      <c r="J16" s="142"/>
      <c r="K16" s="142"/>
      <c r="L16" s="142"/>
      <c r="M16" s="142"/>
      <c r="N16" s="143"/>
    </row>
    <row r="17" spans="1:14" ht="16.5" customHeight="1">
      <c r="A17" s="141"/>
      <c r="B17" s="142"/>
      <c r="C17" s="142"/>
      <c r="D17" s="142"/>
      <c r="E17" s="142"/>
      <c r="F17" s="142"/>
      <c r="G17" s="142"/>
      <c r="H17" s="142"/>
      <c r="I17" s="142"/>
      <c r="J17" s="142"/>
      <c r="K17" s="142"/>
      <c r="L17" s="142"/>
      <c r="M17" s="142"/>
      <c r="N17" s="143"/>
    </row>
    <row r="18" spans="1:14" ht="16.5" customHeight="1">
      <c r="A18" s="141"/>
      <c r="B18" s="142"/>
      <c r="C18" s="142"/>
      <c r="D18" s="142"/>
      <c r="E18" s="142"/>
      <c r="F18" s="142"/>
      <c r="G18" s="142"/>
      <c r="H18" s="142"/>
      <c r="I18" s="142"/>
      <c r="J18" s="142"/>
      <c r="K18" s="142"/>
      <c r="L18" s="142"/>
      <c r="M18" s="142"/>
      <c r="N18" s="143"/>
    </row>
    <row r="19" spans="1:14" ht="16.5" customHeight="1">
      <c r="A19" s="141"/>
      <c r="B19" s="142"/>
      <c r="C19" s="142"/>
      <c r="D19" s="142"/>
      <c r="E19" s="142"/>
      <c r="F19" s="142"/>
      <c r="G19" s="142"/>
      <c r="H19" s="142"/>
      <c r="I19" s="142"/>
      <c r="J19" s="142"/>
      <c r="K19" s="142"/>
      <c r="L19" s="142"/>
      <c r="M19" s="142"/>
      <c r="N19" s="143"/>
    </row>
    <row r="20" spans="1:14" ht="16.5" customHeight="1">
      <c r="A20" s="141"/>
      <c r="B20" s="142"/>
      <c r="C20" s="142"/>
      <c r="D20" s="142"/>
      <c r="E20" s="142"/>
      <c r="F20" s="142"/>
      <c r="G20" s="142"/>
      <c r="H20" s="142"/>
      <c r="I20" s="142"/>
      <c r="J20" s="142"/>
      <c r="K20" s="142"/>
      <c r="L20" s="142"/>
      <c r="M20" s="142"/>
      <c r="N20" s="143"/>
    </row>
    <row r="21" spans="1:14" ht="16.5" customHeight="1">
      <c r="A21" s="141"/>
      <c r="B21" s="142"/>
      <c r="C21" s="142"/>
      <c r="D21" s="142"/>
      <c r="E21" s="142"/>
      <c r="F21" s="142"/>
      <c r="G21" s="142"/>
      <c r="H21" s="142"/>
      <c r="I21" s="142"/>
      <c r="J21" s="142"/>
      <c r="K21" s="142"/>
      <c r="L21" s="142"/>
      <c r="M21" s="142"/>
      <c r="N21" s="143"/>
    </row>
    <row r="22" spans="1:14" ht="16.5" customHeight="1">
      <c r="A22" s="141"/>
      <c r="B22" s="142"/>
      <c r="C22" s="142"/>
      <c r="D22" s="142"/>
      <c r="E22" s="142"/>
      <c r="F22" s="142"/>
      <c r="G22" s="142"/>
      <c r="H22" s="142"/>
      <c r="I22" s="142"/>
      <c r="J22" s="142"/>
      <c r="K22" s="142"/>
      <c r="L22" s="142"/>
      <c r="M22" s="142"/>
      <c r="N22" s="143"/>
    </row>
    <row r="23" spans="1:14" ht="16.5" customHeight="1">
      <c r="A23" s="141"/>
      <c r="B23" s="142"/>
      <c r="C23" s="142"/>
      <c r="D23" s="142"/>
      <c r="E23" s="142"/>
      <c r="F23" s="142"/>
      <c r="G23" s="142"/>
      <c r="H23" s="142"/>
      <c r="I23" s="142"/>
      <c r="J23" s="142"/>
      <c r="K23" s="142"/>
      <c r="L23" s="142"/>
      <c r="M23" s="142"/>
      <c r="N23" s="143"/>
    </row>
    <row r="24" spans="1:14" ht="16.5" customHeight="1">
      <c r="A24" s="141"/>
      <c r="B24" s="142"/>
      <c r="C24" s="142"/>
      <c r="D24" s="142"/>
      <c r="E24" s="142"/>
      <c r="F24" s="142"/>
      <c r="G24" s="142"/>
      <c r="H24" s="142"/>
      <c r="I24" s="142"/>
      <c r="J24" s="142"/>
      <c r="K24" s="142"/>
      <c r="L24" s="142"/>
      <c r="M24" s="142"/>
      <c r="N24" s="143"/>
    </row>
    <row r="25" spans="1:14" ht="16.5" customHeight="1">
      <c r="A25" s="141"/>
      <c r="B25" s="142"/>
      <c r="C25" s="142"/>
      <c r="D25" s="142"/>
      <c r="E25" s="142"/>
      <c r="F25" s="142"/>
      <c r="G25" s="142"/>
      <c r="H25" s="142"/>
      <c r="I25" s="142"/>
      <c r="J25" s="142"/>
      <c r="K25" s="142"/>
      <c r="L25" s="142"/>
      <c r="M25" s="142"/>
      <c r="N25" s="143"/>
    </row>
    <row r="26" spans="1:14" ht="16.5" customHeight="1">
      <c r="A26" s="141"/>
      <c r="B26" s="142"/>
      <c r="C26" s="142"/>
      <c r="D26" s="142"/>
      <c r="E26" s="142"/>
      <c r="F26" s="142"/>
      <c r="G26" s="142"/>
      <c r="H26" s="142"/>
      <c r="I26" s="142"/>
      <c r="J26" s="142"/>
      <c r="K26" s="142"/>
      <c r="L26" s="142"/>
      <c r="M26" s="142"/>
      <c r="N26" s="143"/>
    </row>
    <row r="27" spans="1:14" ht="16.5" customHeight="1">
      <c r="A27" s="141"/>
      <c r="B27" s="142"/>
      <c r="C27" s="142"/>
      <c r="D27" s="142"/>
      <c r="E27" s="142"/>
      <c r="F27" s="142"/>
      <c r="G27" s="142"/>
      <c r="H27" s="142"/>
      <c r="I27" s="142"/>
      <c r="J27" s="142"/>
      <c r="K27" s="142"/>
      <c r="L27" s="142"/>
      <c r="M27" s="142"/>
      <c r="N27" s="143"/>
    </row>
    <row r="28" spans="1:14" ht="16.5" customHeight="1">
      <c r="A28" s="141"/>
      <c r="B28" s="142"/>
      <c r="C28" s="142"/>
      <c r="D28" s="142"/>
      <c r="E28" s="142"/>
      <c r="F28" s="142"/>
      <c r="G28" s="142"/>
      <c r="H28" s="142"/>
      <c r="I28" s="142"/>
      <c r="J28" s="142"/>
      <c r="K28" s="142"/>
      <c r="L28" s="142"/>
      <c r="M28" s="142"/>
      <c r="N28" s="143"/>
    </row>
    <row r="29" spans="1:14" ht="16.5" customHeight="1">
      <c r="A29" s="141"/>
      <c r="B29" s="142"/>
      <c r="C29" s="142"/>
      <c r="D29" s="142"/>
      <c r="E29" s="142"/>
      <c r="F29" s="142"/>
      <c r="G29" s="142"/>
      <c r="H29" s="142"/>
      <c r="I29" s="142"/>
      <c r="J29" s="142"/>
      <c r="K29" s="142"/>
      <c r="L29" s="142"/>
      <c r="M29" s="142"/>
      <c r="N29" s="143"/>
    </row>
    <row r="30" spans="1:14" ht="16.5" customHeight="1">
      <c r="A30" s="141"/>
      <c r="B30" s="142"/>
      <c r="C30" s="142"/>
      <c r="D30" s="142"/>
      <c r="E30" s="142"/>
      <c r="F30" s="142"/>
      <c r="G30" s="142"/>
      <c r="H30" s="142"/>
      <c r="I30" s="142"/>
      <c r="J30" s="142"/>
      <c r="K30" s="142"/>
      <c r="L30" s="142"/>
      <c r="M30" s="142"/>
      <c r="N30" s="143"/>
    </row>
    <row r="31" spans="1:14" ht="16.5" customHeight="1">
      <c r="A31" s="141"/>
      <c r="B31" s="142"/>
      <c r="C31" s="142"/>
      <c r="D31" s="142"/>
      <c r="E31" s="142"/>
      <c r="F31" s="142"/>
      <c r="G31" s="142"/>
      <c r="H31" s="142"/>
      <c r="I31" s="142"/>
      <c r="J31" s="142"/>
      <c r="K31" s="142"/>
      <c r="L31" s="142"/>
      <c r="M31" s="142"/>
      <c r="N31" s="143"/>
    </row>
    <row r="32" spans="1:14" ht="16.5" customHeight="1">
      <c r="A32" s="141"/>
      <c r="B32" s="142"/>
      <c r="C32" s="142"/>
      <c r="D32" s="142"/>
      <c r="E32" s="142"/>
      <c r="F32" s="142"/>
      <c r="G32" s="142"/>
      <c r="H32" s="142"/>
      <c r="I32" s="142"/>
      <c r="J32" s="142"/>
      <c r="K32" s="142"/>
      <c r="L32" s="142"/>
      <c r="M32" s="142"/>
      <c r="N32" s="143"/>
    </row>
    <row r="33" spans="1:14" ht="16.5" customHeight="1">
      <c r="A33" s="141"/>
      <c r="B33" s="142"/>
      <c r="C33" s="142"/>
      <c r="D33" s="142"/>
      <c r="E33" s="142"/>
      <c r="F33" s="142"/>
      <c r="G33" s="142"/>
      <c r="H33" s="142"/>
      <c r="I33" s="142"/>
      <c r="J33" s="142"/>
      <c r="K33" s="142"/>
      <c r="L33" s="142"/>
      <c r="M33" s="142"/>
      <c r="N33" s="143"/>
    </row>
    <row r="34" spans="1:14" ht="16.5" customHeight="1">
      <c r="A34" s="141"/>
      <c r="B34" s="142"/>
      <c r="C34" s="142"/>
      <c r="D34" s="142"/>
      <c r="E34" s="142"/>
      <c r="F34" s="142"/>
      <c r="G34" s="142"/>
      <c r="H34" s="142"/>
      <c r="I34" s="142"/>
      <c r="J34" s="142"/>
      <c r="K34" s="142"/>
      <c r="L34" s="142"/>
      <c r="M34" s="142"/>
      <c r="N34" s="143"/>
    </row>
    <row r="35" spans="1:14" ht="16.5" customHeight="1">
      <c r="A35" s="141"/>
      <c r="B35" s="142"/>
      <c r="C35" s="142"/>
      <c r="D35" s="142"/>
      <c r="E35" s="142"/>
      <c r="F35" s="142"/>
      <c r="G35" s="142"/>
      <c r="H35" s="142"/>
      <c r="I35" s="142"/>
      <c r="J35" s="142"/>
      <c r="K35" s="142"/>
      <c r="L35" s="142"/>
      <c r="M35" s="142"/>
      <c r="N35" s="143"/>
    </row>
    <row r="36" spans="1:14" ht="16.5" customHeight="1">
      <c r="A36" s="141"/>
      <c r="B36" s="142"/>
      <c r="C36" s="142"/>
      <c r="D36" s="142"/>
      <c r="E36" s="142"/>
      <c r="F36" s="142"/>
      <c r="G36" s="142"/>
      <c r="H36" s="142"/>
      <c r="I36" s="142"/>
      <c r="J36" s="142"/>
      <c r="K36" s="142"/>
      <c r="L36" s="142"/>
      <c r="M36" s="142"/>
      <c r="N36" s="143"/>
    </row>
    <row r="37" spans="1:14" ht="16.5" customHeight="1">
      <c r="A37" s="141"/>
      <c r="B37" s="142"/>
      <c r="C37" s="142"/>
      <c r="D37" s="142"/>
      <c r="E37" s="142"/>
      <c r="F37" s="142"/>
      <c r="G37" s="142"/>
      <c r="H37" s="142"/>
      <c r="I37" s="142"/>
      <c r="J37" s="142"/>
      <c r="K37" s="142"/>
      <c r="L37" s="142"/>
      <c r="M37" s="142"/>
      <c r="N37" s="143"/>
    </row>
    <row r="38" spans="1:14" ht="16.5" customHeight="1">
      <c r="A38" s="141"/>
      <c r="B38" s="142"/>
      <c r="C38" s="142"/>
      <c r="D38" s="142"/>
      <c r="E38" s="142"/>
      <c r="F38" s="142"/>
      <c r="G38" s="142"/>
      <c r="H38" s="142"/>
      <c r="I38" s="142"/>
      <c r="J38" s="142"/>
      <c r="K38" s="142"/>
      <c r="L38" s="142"/>
      <c r="M38" s="142"/>
      <c r="N38" s="143"/>
    </row>
    <row r="39" spans="1:14" ht="16.5" customHeight="1">
      <c r="A39" s="141"/>
      <c r="B39" s="142"/>
      <c r="C39" s="142"/>
      <c r="D39" s="142"/>
      <c r="E39" s="142"/>
      <c r="F39" s="142"/>
      <c r="G39" s="142"/>
      <c r="H39" s="142"/>
      <c r="I39" s="142"/>
      <c r="J39" s="142"/>
      <c r="K39" s="142"/>
      <c r="L39" s="142"/>
      <c r="M39" s="142"/>
      <c r="N39" s="143"/>
    </row>
    <row r="40" spans="1:14" ht="16.5" customHeight="1">
      <c r="A40" s="141"/>
      <c r="B40" s="142"/>
      <c r="C40" s="142"/>
      <c r="D40" s="142"/>
      <c r="E40" s="142"/>
      <c r="F40" s="142"/>
      <c r="G40" s="142"/>
      <c r="H40" s="142"/>
      <c r="I40" s="142"/>
      <c r="J40" s="142"/>
      <c r="K40" s="142"/>
      <c r="L40" s="142"/>
      <c r="M40" s="142"/>
      <c r="N40" s="143"/>
    </row>
    <row r="41" spans="1:14">
      <c r="A41" s="141"/>
      <c r="B41" s="142"/>
      <c r="C41" s="142"/>
      <c r="D41" s="142"/>
      <c r="E41" s="142"/>
      <c r="F41" s="142"/>
      <c r="G41" s="142"/>
      <c r="H41" s="142"/>
      <c r="I41" s="142"/>
      <c r="J41" s="142"/>
      <c r="K41" s="142"/>
      <c r="L41" s="142"/>
      <c r="M41" s="142"/>
      <c r="N41" s="143"/>
    </row>
    <row r="42" spans="1:14">
      <c r="A42" s="141"/>
      <c r="B42" s="142"/>
      <c r="C42" s="142"/>
      <c r="D42" s="142"/>
      <c r="E42" s="142"/>
      <c r="F42" s="142"/>
      <c r="G42" s="142"/>
      <c r="H42" s="142"/>
      <c r="I42" s="142"/>
      <c r="J42" s="142"/>
      <c r="K42" s="142"/>
      <c r="L42" s="142"/>
      <c r="M42" s="142"/>
      <c r="N42" s="143"/>
    </row>
    <row r="43" spans="1:14">
      <c r="A43" s="141"/>
      <c r="B43" s="142"/>
      <c r="C43" s="142"/>
      <c r="D43" s="142"/>
      <c r="E43" s="142"/>
      <c r="F43" s="142"/>
      <c r="G43" s="142"/>
      <c r="H43" s="142"/>
      <c r="I43" s="142"/>
      <c r="J43" s="142"/>
      <c r="K43" s="142"/>
      <c r="L43" s="142"/>
      <c r="M43" s="142"/>
      <c r="N43" s="143"/>
    </row>
    <row r="44" spans="1:14">
      <c r="A44" s="144"/>
      <c r="B44" s="145"/>
      <c r="C44" s="145"/>
      <c r="D44" s="145"/>
      <c r="E44" s="145"/>
      <c r="F44" s="145"/>
      <c r="G44" s="145"/>
      <c r="H44" s="145"/>
      <c r="I44" s="145"/>
      <c r="J44" s="145"/>
      <c r="K44" s="145"/>
      <c r="L44" s="145"/>
      <c r="M44" s="145"/>
      <c r="N44" s="146"/>
    </row>
    <row r="45" spans="1:14">
      <c r="A45" s="130" t="s">
        <v>19</v>
      </c>
      <c r="B45" s="131"/>
      <c r="C45" s="131"/>
      <c r="D45" s="131"/>
      <c r="E45" s="131"/>
      <c r="F45" s="131"/>
      <c r="G45" s="131"/>
      <c r="H45" s="131"/>
      <c r="I45" s="131"/>
      <c r="J45" s="131"/>
      <c r="K45" s="131"/>
      <c r="L45" s="131"/>
      <c r="M45" s="131"/>
      <c r="N45" s="132"/>
    </row>
    <row r="46" spans="1:14" ht="24.75" customHeight="1">
      <c r="A46" s="147" t="s">
        <v>20</v>
      </c>
      <c r="B46" s="147"/>
      <c r="C46" s="147"/>
      <c r="D46" s="147"/>
      <c r="E46" s="148" t="str">
        <f>'Cover Page'!H9</f>
        <v>MS-1782/GT72  6QE</v>
      </c>
      <c r="F46" s="149"/>
      <c r="G46" s="149"/>
      <c r="H46" s="149"/>
      <c r="I46" s="149"/>
      <c r="J46" s="149"/>
      <c r="K46" s="149"/>
      <c r="L46" s="149"/>
      <c r="M46" s="149"/>
      <c r="N46" s="150"/>
    </row>
    <row r="47" spans="1:14" ht="30" customHeight="1">
      <c r="A47" s="147" t="s">
        <v>101</v>
      </c>
      <c r="B47" s="147"/>
      <c r="C47" s="147"/>
      <c r="D47" s="147"/>
      <c r="E47" s="160" t="str">
        <f>'Cover Page'!H8</f>
        <v>Notebook computers</v>
      </c>
      <c r="F47" s="160"/>
      <c r="G47" s="160"/>
      <c r="H47" s="160"/>
      <c r="I47" s="160"/>
      <c r="J47" s="161" t="s">
        <v>285</v>
      </c>
      <c r="K47" s="161"/>
      <c r="L47" s="161"/>
      <c r="M47" s="161"/>
      <c r="N47" s="161"/>
    </row>
    <row r="48" spans="1:14">
      <c r="A48" s="171" t="s">
        <v>104</v>
      </c>
      <c r="B48" s="172"/>
      <c r="C48" s="172"/>
      <c r="D48" s="173"/>
      <c r="E48" s="174">
        <v>2015</v>
      </c>
      <c r="F48" s="175"/>
      <c r="G48" s="175"/>
      <c r="H48" s="175"/>
      <c r="I48" s="175"/>
      <c r="J48" s="175"/>
      <c r="K48" s="175"/>
      <c r="L48" s="175"/>
      <c r="M48" s="175"/>
      <c r="N48" s="176"/>
    </row>
    <row r="49" spans="1:14" ht="26.25" customHeight="1">
      <c r="A49" s="171" t="s">
        <v>119</v>
      </c>
      <c r="B49" s="172"/>
      <c r="C49" s="172"/>
      <c r="D49" s="173"/>
      <c r="E49" s="178"/>
      <c r="F49" s="179"/>
      <c r="G49" s="179"/>
      <c r="H49" s="179"/>
      <c r="I49" s="179"/>
      <c r="J49" s="179"/>
      <c r="K49" s="179"/>
      <c r="L49" s="179"/>
      <c r="M49" s="179"/>
      <c r="N49" s="180"/>
    </row>
    <row r="50" spans="1:14" ht="16.5" customHeight="1">
      <c r="A50" s="181" t="s">
        <v>228</v>
      </c>
      <c r="B50" s="182"/>
      <c r="C50" s="182"/>
      <c r="D50" s="183"/>
      <c r="E50" s="154" t="str">
        <f>IF('ErP Lot 3 NB Test Report'!C63="","",'ErP Lot 3 NB Test Report'!C63)</f>
        <v>Category C</v>
      </c>
      <c r="F50" s="154"/>
      <c r="G50" s="154" t="str">
        <f>IF('ErP Lot 3 NB Test Report'!E63="","",'ErP Lot 3 NB Test Report'!E63)</f>
        <v/>
      </c>
      <c r="H50" s="154"/>
      <c r="I50" s="154" t="str">
        <f>IF('ErP Lot 3 NB Test Report'!G63="","",'ErP Lot 3 NB Test Report'!G63)</f>
        <v/>
      </c>
      <c r="J50" s="154"/>
      <c r="K50" s="118"/>
      <c r="L50" s="119"/>
      <c r="M50" s="119"/>
      <c r="N50" s="120"/>
    </row>
    <row r="51" spans="1:14" ht="16.5" customHeight="1">
      <c r="A51" s="171" t="s">
        <v>223</v>
      </c>
      <c r="B51" s="172"/>
      <c r="C51" s="172"/>
      <c r="D51" s="173"/>
      <c r="E51" s="154">
        <f>IF('ErP Lot 3 NB Test Report'!C83="","",'ErP Lot 3 NB Test Report'!C83)</f>
        <v>29.757000000000001</v>
      </c>
      <c r="F51" s="154"/>
      <c r="G51" s="154" t="str">
        <f>IF('ErP Lot 3 NB Test Report'!E83="","",'ErP Lot 3 NB Test Report'!E83)</f>
        <v/>
      </c>
      <c r="H51" s="154"/>
      <c r="I51" s="154" t="str">
        <f>IF('ErP Lot 3 NB Test Report'!G83="","",'ErP Lot 3 NB Test Report'!G83)</f>
        <v/>
      </c>
      <c r="J51" s="154"/>
      <c r="K51" s="121"/>
      <c r="L51" s="122"/>
      <c r="M51" s="122"/>
      <c r="N51" s="123"/>
    </row>
    <row r="52" spans="1:14">
      <c r="A52" s="171" t="s">
        <v>224</v>
      </c>
      <c r="B52" s="172"/>
      <c r="C52" s="172"/>
      <c r="D52" s="173"/>
      <c r="E52" s="154">
        <f>IF('ErP Lot 3 NB Test Report'!C81="","",'ErP Lot 3 NB Test Report'!C81)</f>
        <v>1.212</v>
      </c>
      <c r="F52" s="154"/>
      <c r="G52" s="154" t="str">
        <f>IF('ErP Lot 3 NB Test Report'!E81="","",'ErP Lot 3 NB Test Report'!E81)</f>
        <v/>
      </c>
      <c r="H52" s="154"/>
      <c r="I52" s="154" t="str">
        <f>IF('ErP Lot 3 NB Test Report'!G81="","",'ErP Lot 3 NB Test Report'!G81)</f>
        <v/>
      </c>
      <c r="J52" s="154"/>
      <c r="K52" s="121"/>
      <c r="L52" s="122"/>
      <c r="M52" s="122"/>
      <c r="N52" s="123"/>
    </row>
    <row r="53" spans="1:14" ht="25.5" customHeight="1">
      <c r="A53" s="171" t="s">
        <v>225</v>
      </c>
      <c r="B53" s="172"/>
      <c r="C53" s="172"/>
      <c r="D53" s="173"/>
      <c r="E53" s="154">
        <f>IF('ErP Lot 3 NB Test Report'!C82="","",'ErP Lot 3 NB Test Report'!C82)</f>
        <v>1.298</v>
      </c>
      <c r="F53" s="154"/>
      <c r="G53" s="154" t="str">
        <f>IF('ErP Lot 3 NB Test Report'!E82="","",'ErP Lot 3 NB Test Report'!E82)</f>
        <v/>
      </c>
      <c r="H53" s="154"/>
      <c r="I53" s="154" t="str">
        <f>IF('ErP Lot 3 NB Test Report'!G82="","",'ErP Lot 3 NB Test Report'!G82)</f>
        <v/>
      </c>
      <c r="J53" s="154"/>
      <c r="K53" s="121"/>
      <c r="L53" s="122"/>
      <c r="M53" s="122"/>
      <c r="N53" s="123"/>
    </row>
    <row r="54" spans="1:14" ht="16.5" customHeight="1">
      <c r="A54" s="171" t="s">
        <v>226</v>
      </c>
      <c r="B54" s="172"/>
      <c r="C54" s="172"/>
      <c r="D54" s="173"/>
      <c r="E54" s="154">
        <f>IF('ErP Lot 3 NB Test Report'!C79="","",'ErP Lot 3 NB Test Report'!C79)</f>
        <v>0.46899999999999997</v>
      </c>
      <c r="F54" s="154"/>
      <c r="G54" s="154" t="str">
        <f>IF('ErP Lot 3 NB Test Report'!E79="","",'ErP Lot 3 NB Test Report'!E79)</f>
        <v/>
      </c>
      <c r="H54" s="154"/>
      <c r="I54" s="154" t="str">
        <f>IF('ErP Lot 3 NB Test Report'!G79="","",'ErP Lot 3 NB Test Report'!G79)</f>
        <v/>
      </c>
      <c r="J54" s="154"/>
      <c r="K54" s="121"/>
      <c r="L54" s="122"/>
      <c r="M54" s="122"/>
      <c r="N54" s="123"/>
    </row>
    <row r="55" spans="1:14" ht="25.5" customHeight="1">
      <c r="A55" s="171" t="s">
        <v>227</v>
      </c>
      <c r="B55" s="172"/>
      <c r="C55" s="172"/>
      <c r="D55" s="173"/>
      <c r="E55" s="154">
        <f>IF('ErP Lot 3 NB Test Report'!C80="","",'ErP Lot 3 NB Test Report'!C80)</f>
        <v>0.27600000000000002</v>
      </c>
      <c r="F55" s="154"/>
      <c r="G55" s="154" t="str">
        <f>IF('ErP Lot 3 NB Test Report'!E80="","",'ErP Lot 3 NB Test Report'!E80)</f>
        <v/>
      </c>
      <c r="H55" s="154"/>
      <c r="I55" s="154" t="str">
        <f>IF('ErP Lot 3 NB Test Report'!G80="","",'ErP Lot 3 NB Test Report'!G80)</f>
        <v/>
      </c>
      <c r="J55" s="154"/>
      <c r="K55" s="124"/>
      <c r="L55" s="125"/>
      <c r="M55" s="125"/>
      <c r="N55" s="126"/>
    </row>
    <row r="56" spans="1:14" ht="25.5" customHeight="1">
      <c r="A56" s="162" t="s">
        <v>139</v>
      </c>
      <c r="B56" s="163"/>
      <c r="C56" s="163"/>
      <c r="D56" s="164"/>
      <c r="E56" s="184" t="s">
        <v>241</v>
      </c>
      <c r="F56" s="184"/>
      <c r="G56" s="184" t="s">
        <v>242</v>
      </c>
      <c r="H56" s="184"/>
      <c r="I56" s="184" t="s">
        <v>238</v>
      </c>
      <c r="J56" s="184"/>
      <c r="K56" s="185" t="s">
        <v>240</v>
      </c>
      <c r="L56" s="185"/>
      <c r="M56" s="186"/>
      <c r="N56" s="187"/>
    </row>
    <row r="57" spans="1:14">
      <c r="A57" s="165"/>
      <c r="B57" s="166"/>
      <c r="C57" s="166"/>
      <c r="D57" s="167"/>
      <c r="E57" s="192"/>
      <c r="F57" s="192"/>
      <c r="G57" s="192"/>
      <c r="H57" s="192"/>
      <c r="I57" s="192"/>
      <c r="J57" s="192"/>
      <c r="K57" s="192"/>
      <c r="L57" s="192"/>
      <c r="M57" s="188"/>
      <c r="N57" s="189"/>
    </row>
    <row r="58" spans="1:14">
      <c r="A58" s="165"/>
      <c r="B58" s="166"/>
      <c r="C58" s="166"/>
      <c r="D58" s="167"/>
      <c r="E58" s="192"/>
      <c r="F58" s="192"/>
      <c r="G58" s="192"/>
      <c r="H58" s="192"/>
      <c r="I58" s="192"/>
      <c r="J58" s="192"/>
      <c r="K58" s="192"/>
      <c r="L58" s="192"/>
      <c r="M58" s="188"/>
      <c r="N58" s="189"/>
    </row>
    <row r="59" spans="1:14">
      <c r="A59" s="168"/>
      <c r="B59" s="169"/>
      <c r="C59" s="169"/>
      <c r="D59" s="170"/>
      <c r="E59" s="192"/>
      <c r="F59" s="192"/>
      <c r="G59" s="192"/>
      <c r="H59" s="192"/>
      <c r="I59" s="192"/>
      <c r="J59" s="192"/>
      <c r="K59" s="192"/>
      <c r="L59" s="192"/>
      <c r="M59" s="190"/>
      <c r="N59" s="191"/>
    </row>
    <row r="60" spans="1:14" ht="25.5" customHeight="1">
      <c r="A60" s="162" t="s">
        <v>140</v>
      </c>
      <c r="B60" s="163"/>
      <c r="C60" s="163"/>
      <c r="D60" s="164"/>
      <c r="E60" s="184" t="s">
        <v>236</v>
      </c>
      <c r="F60" s="184"/>
      <c r="G60" s="184" t="s">
        <v>237</v>
      </c>
      <c r="H60" s="184"/>
      <c r="I60" s="184" t="s">
        <v>238</v>
      </c>
      <c r="J60" s="184"/>
      <c r="K60" s="185" t="s">
        <v>239</v>
      </c>
      <c r="L60" s="185"/>
      <c r="M60" s="185" t="s">
        <v>240</v>
      </c>
      <c r="N60" s="185"/>
    </row>
    <row r="61" spans="1:14">
      <c r="A61" s="165"/>
      <c r="B61" s="166"/>
      <c r="C61" s="166"/>
      <c r="D61" s="167"/>
      <c r="E61" s="192"/>
      <c r="F61" s="192"/>
      <c r="G61" s="193"/>
      <c r="H61" s="192"/>
      <c r="I61" s="193"/>
      <c r="J61" s="192"/>
      <c r="K61" s="193"/>
      <c r="L61" s="192"/>
      <c r="M61" s="193"/>
      <c r="N61" s="192"/>
    </row>
    <row r="62" spans="1:14">
      <c r="A62" s="165"/>
      <c r="B62" s="166"/>
      <c r="C62" s="166"/>
      <c r="D62" s="167"/>
      <c r="E62" s="192"/>
      <c r="F62" s="192"/>
      <c r="G62" s="192"/>
      <c r="H62" s="192"/>
      <c r="I62" s="192"/>
      <c r="J62" s="192"/>
      <c r="K62" s="192"/>
      <c r="L62" s="192"/>
      <c r="M62" s="192"/>
      <c r="N62" s="192"/>
    </row>
    <row r="63" spans="1:14">
      <c r="A63" s="165"/>
      <c r="B63" s="166"/>
      <c r="C63" s="166"/>
      <c r="D63" s="167"/>
      <c r="E63" s="192"/>
      <c r="F63" s="192"/>
      <c r="G63" s="192"/>
      <c r="H63" s="192"/>
      <c r="I63" s="192"/>
      <c r="J63" s="192"/>
      <c r="K63" s="192"/>
      <c r="L63" s="192"/>
      <c r="M63" s="192"/>
      <c r="N63" s="192"/>
    </row>
    <row r="64" spans="1:14">
      <c r="A64" s="168"/>
      <c r="B64" s="169"/>
      <c r="C64" s="169"/>
      <c r="D64" s="170"/>
      <c r="E64" s="192"/>
      <c r="F64" s="192"/>
      <c r="G64" s="192"/>
      <c r="H64" s="192"/>
      <c r="I64" s="192"/>
      <c r="J64" s="192"/>
      <c r="K64" s="192"/>
      <c r="L64" s="192"/>
      <c r="M64" s="192"/>
      <c r="N64" s="192"/>
    </row>
    <row r="65" spans="1:18" ht="27.75" customHeight="1">
      <c r="A65" s="171" t="s">
        <v>111</v>
      </c>
      <c r="B65" s="172"/>
      <c r="C65" s="172"/>
      <c r="D65" s="173"/>
      <c r="E65" s="174">
        <v>91.83</v>
      </c>
      <c r="F65" s="175"/>
      <c r="G65" s="175"/>
      <c r="H65" s="175"/>
      <c r="I65" s="175"/>
      <c r="J65" s="175"/>
      <c r="K65" s="175"/>
      <c r="L65" s="175"/>
      <c r="M65" s="175"/>
      <c r="N65" s="176"/>
    </row>
    <row r="66" spans="1:18">
      <c r="A66" s="162" t="s">
        <v>135</v>
      </c>
      <c r="B66" s="163"/>
      <c r="C66" s="163"/>
      <c r="D66" s="164"/>
      <c r="E66" s="177" t="s">
        <v>134</v>
      </c>
      <c r="F66" s="161"/>
      <c r="G66" s="161"/>
      <c r="H66" s="174"/>
      <c r="I66" s="175"/>
      <c r="J66" s="175"/>
      <c r="K66" s="175"/>
      <c r="L66" s="175"/>
      <c r="M66" s="175"/>
      <c r="N66" s="176"/>
    </row>
    <row r="67" spans="1:18">
      <c r="A67" s="168"/>
      <c r="B67" s="169"/>
      <c r="C67" s="169"/>
      <c r="D67" s="170"/>
      <c r="E67" s="177" t="s">
        <v>254</v>
      </c>
      <c r="F67" s="161"/>
      <c r="G67" s="161"/>
      <c r="H67" s="174"/>
      <c r="I67" s="175"/>
      <c r="J67" s="175"/>
      <c r="K67" s="175"/>
      <c r="L67" s="175"/>
      <c r="M67" s="175"/>
      <c r="N67" s="176"/>
    </row>
    <row r="68" spans="1:18" ht="55.5" customHeight="1">
      <c r="A68" s="171" t="s">
        <v>118</v>
      </c>
      <c r="B68" s="172"/>
      <c r="C68" s="172"/>
      <c r="D68" s="173"/>
      <c r="E68" s="174">
        <v>300</v>
      </c>
      <c r="F68" s="175"/>
      <c r="G68" s="175"/>
      <c r="H68" s="175"/>
      <c r="I68" s="175"/>
      <c r="J68" s="175"/>
      <c r="K68" s="175"/>
      <c r="L68" s="175"/>
      <c r="M68" s="175"/>
      <c r="N68" s="176"/>
    </row>
    <row r="69" spans="1:18" ht="27.75" customHeight="1">
      <c r="A69" s="171" t="s">
        <v>257</v>
      </c>
      <c r="B69" s="172"/>
      <c r="C69" s="172"/>
      <c r="D69" s="173"/>
      <c r="E69" s="174">
        <v>17</v>
      </c>
      <c r="F69" s="175"/>
      <c r="G69" s="175"/>
      <c r="H69" s="175"/>
      <c r="I69" s="175"/>
      <c r="J69" s="175"/>
      <c r="K69" s="175"/>
      <c r="L69" s="175"/>
      <c r="M69" s="175"/>
      <c r="N69" s="176"/>
    </row>
    <row r="70" spans="1:18" ht="55.5" customHeight="1">
      <c r="A70" s="171" t="s">
        <v>136</v>
      </c>
      <c r="B70" s="172"/>
      <c r="C70" s="172"/>
      <c r="D70" s="173"/>
      <c r="E70" s="174" t="s">
        <v>313</v>
      </c>
      <c r="F70" s="175"/>
      <c r="G70" s="175"/>
      <c r="H70" s="175"/>
      <c r="I70" s="175"/>
      <c r="J70" s="175"/>
      <c r="K70" s="175"/>
      <c r="L70" s="175"/>
      <c r="M70" s="175"/>
      <c r="N70" s="176"/>
    </row>
    <row r="71" spans="1:18" ht="30.75" customHeight="1">
      <c r="A71" s="147" t="s">
        <v>137</v>
      </c>
      <c r="B71" s="147"/>
      <c r="C71" s="147"/>
      <c r="D71" s="147"/>
      <c r="E71" s="155">
        <v>6.2</v>
      </c>
      <c r="F71" s="155"/>
      <c r="G71" s="155"/>
      <c r="H71" s="155"/>
      <c r="I71" s="155"/>
      <c r="J71" s="155"/>
      <c r="K71" s="155"/>
      <c r="L71" s="155"/>
      <c r="M71" s="155"/>
      <c r="N71" s="155"/>
    </row>
    <row r="72" spans="1:18" ht="25.5" customHeight="1">
      <c r="A72" s="171" t="s">
        <v>117</v>
      </c>
      <c r="B72" s="172"/>
      <c r="C72" s="172"/>
      <c r="D72" s="173"/>
      <c r="E72" s="155" t="s">
        <v>314</v>
      </c>
      <c r="F72" s="156"/>
      <c r="G72" s="156"/>
      <c r="H72" s="156"/>
      <c r="I72" s="156"/>
      <c r="J72" s="156"/>
      <c r="K72" s="156"/>
      <c r="L72" s="156"/>
      <c r="M72" s="156"/>
      <c r="N72" s="156"/>
      <c r="O72" s="70" t="s">
        <v>262</v>
      </c>
      <c r="P72" s="70" t="s">
        <v>263</v>
      </c>
      <c r="Q72" s="70" t="s">
        <v>264</v>
      </c>
      <c r="R72" s="70" t="s">
        <v>265</v>
      </c>
    </row>
    <row r="73" spans="1:18" ht="86.1" customHeight="1">
      <c r="A73" s="147" t="s">
        <v>21</v>
      </c>
      <c r="B73" s="147"/>
      <c r="C73" s="147"/>
      <c r="D73" s="147"/>
      <c r="E73" s="157"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58"/>
      <c r="G73" s="158"/>
      <c r="H73" s="158"/>
      <c r="I73" s="158"/>
      <c r="J73" s="158"/>
      <c r="K73" s="158"/>
      <c r="L73" s="158"/>
      <c r="M73" s="158"/>
      <c r="N73" s="159"/>
      <c r="O73" s="71" t="s">
        <v>261</v>
      </c>
      <c r="P73" s="71" t="s">
        <v>266</v>
      </c>
      <c r="Q73" s="71" t="s">
        <v>267</v>
      </c>
      <c r="R73" s="71" t="s">
        <v>268</v>
      </c>
    </row>
  </sheetData>
  <sheetProtection password="F33E" sheet="1" objects="1" scenarios="1" formatCells="0" selectLockedCells="1"/>
  <protectedRanges>
    <protectedRange sqref="J47:J49 E46:I49 J46:K46 L46:L49 E50:L50 E51:J56 L51:L56 E60:J68 L60:L68 E57:L59" name="範圍2_2"/>
    <protectedRange sqref="E73:L73" name="範圍2_1_1"/>
    <protectedRange sqref="A13:M13" name="範圍4_1_1"/>
    <protectedRange sqref="A11:M11" name="範圍3_1_1"/>
    <protectedRange sqref="E71:K72 E69:J70 L69:L72" name="範圍2_2_1"/>
  </protectedRanges>
  <mergeCells count="116">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s>
  <phoneticPr fontId="3" type="noConversion"/>
  <dataValidations count="2">
    <dataValidation allowBlank="1" showErrorMessage="1" promptTitle="填寫提示:" prompt="1. 請使用下拉選單,選擇所申請的產品別.&#10;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legacyDrawing r:id="rId4"/>
</worksheet>
</file>

<file path=xl/worksheets/sheet4.xml><?xml version="1.0" encoding="utf-8"?>
<worksheet xmlns="http://schemas.openxmlformats.org/spreadsheetml/2006/main" xmlns:r="http://schemas.openxmlformats.org/officeDocument/2006/relationships">
  <sheetPr codeName="Sheet1"/>
  <dimension ref="A1:U98"/>
  <sheetViews>
    <sheetView view="pageBreakPreview" zoomScaleSheetLayoutView="100" workbookViewId="0">
      <selection activeCell="C33" sqref="C33:D33"/>
    </sheetView>
  </sheetViews>
  <sheetFormatPr defaultRowHeight="13.8"/>
  <cols>
    <col min="1" max="1" width="12.109375" style="6" customWidth="1"/>
    <col min="2" max="2" width="17.6640625" style="6" customWidth="1"/>
    <col min="3" max="10" width="16.6640625" style="6" customWidth="1"/>
    <col min="11" max="11" width="13.5546875" style="6" hidden="1" customWidth="1"/>
    <col min="12" max="16" width="15.6640625" style="6" hidden="1" customWidth="1"/>
    <col min="17" max="18" width="15.6640625" hidden="1" customWidth="1"/>
  </cols>
  <sheetData>
    <row r="1" spans="1:21" ht="13.5" customHeight="1">
      <c r="A1" s="206" t="s">
        <v>233</v>
      </c>
      <c r="B1" s="206"/>
      <c r="C1" s="206"/>
      <c r="D1" s="206"/>
      <c r="E1" s="206"/>
      <c r="F1" s="206"/>
      <c r="G1" s="206"/>
      <c r="H1" s="206"/>
      <c r="I1" s="206"/>
      <c r="J1" s="206"/>
      <c r="K1" s="206"/>
      <c r="L1" s="206"/>
      <c r="M1" s="206"/>
      <c r="N1" s="206"/>
      <c r="O1" s="206"/>
      <c r="P1" s="206"/>
      <c r="Q1" s="206"/>
      <c r="R1" s="206"/>
      <c r="S1" s="206"/>
      <c r="T1" s="206"/>
      <c r="U1" s="206"/>
    </row>
    <row r="2" spans="1:21">
      <c r="A2" s="247" t="s">
        <v>31</v>
      </c>
      <c r="B2" s="249"/>
      <c r="C2" s="247" t="s">
        <v>35</v>
      </c>
      <c r="D2" s="248"/>
      <c r="E2" s="248"/>
      <c r="F2" s="248"/>
      <c r="G2" s="248"/>
      <c r="H2" s="248"/>
      <c r="I2" s="248"/>
      <c r="J2" s="248"/>
      <c r="K2" s="248"/>
      <c r="L2" s="248"/>
      <c r="M2" s="248"/>
      <c r="N2" s="248"/>
      <c r="O2" s="248"/>
      <c r="P2" s="248"/>
      <c r="Q2" s="248"/>
      <c r="R2" s="248"/>
      <c r="S2" s="248"/>
      <c r="T2" s="248"/>
      <c r="U2" s="249"/>
    </row>
    <row r="3" spans="1:21" ht="13.5" customHeight="1">
      <c r="A3" s="250" t="s">
        <v>32</v>
      </c>
      <c r="B3" s="250"/>
      <c r="C3" s="245" t="s">
        <v>91</v>
      </c>
      <c r="D3" s="245"/>
      <c r="E3" s="245"/>
      <c r="F3" s="245"/>
      <c r="G3" s="245"/>
      <c r="H3" s="245"/>
      <c r="I3" s="245"/>
      <c r="J3" s="245"/>
      <c r="K3" s="245"/>
      <c r="L3" s="245"/>
      <c r="M3" s="245"/>
      <c r="N3" s="245"/>
      <c r="O3" s="245"/>
      <c r="P3" s="245"/>
      <c r="Q3" s="245"/>
      <c r="R3" s="245"/>
      <c r="S3" s="245"/>
      <c r="T3" s="245"/>
      <c r="U3" s="245"/>
    </row>
    <row r="4" spans="1:21" ht="13.5" customHeight="1">
      <c r="A4" s="250" t="s">
        <v>33</v>
      </c>
      <c r="B4" s="250"/>
      <c r="C4" s="246" t="s">
        <v>92</v>
      </c>
      <c r="D4" s="246"/>
      <c r="E4" s="246"/>
      <c r="F4" s="246"/>
      <c r="G4" s="246"/>
      <c r="H4" s="246"/>
      <c r="I4" s="246"/>
      <c r="J4" s="246"/>
      <c r="K4" s="246"/>
      <c r="L4" s="246"/>
      <c r="M4" s="246"/>
      <c r="N4" s="246"/>
      <c r="O4" s="246"/>
      <c r="P4" s="246"/>
      <c r="Q4" s="246"/>
      <c r="R4" s="246"/>
      <c r="S4" s="246"/>
      <c r="T4" s="246"/>
      <c r="U4" s="246"/>
    </row>
    <row r="5" spans="1:21" ht="44.25" customHeight="1">
      <c r="A5" s="250" t="s">
        <v>34</v>
      </c>
      <c r="B5" s="250"/>
      <c r="C5" s="246" t="s">
        <v>93</v>
      </c>
      <c r="D5" s="246"/>
      <c r="E5" s="246"/>
      <c r="F5" s="246"/>
      <c r="G5" s="246"/>
      <c r="H5" s="246"/>
      <c r="I5" s="246"/>
      <c r="J5" s="246"/>
      <c r="K5" s="246"/>
      <c r="L5" s="246"/>
      <c r="M5" s="246"/>
      <c r="N5" s="246"/>
      <c r="O5" s="246"/>
      <c r="P5" s="246"/>
      <c r="Q5" s="246"/>
      <c r="R5" s="246"/>
      <c r="S5" s="246"/>
      <c r="T5" s="246"/>
      <c r="U5" s="246"/>
    </row>
    <row r="6" spans="1:21" s="6" customFormat="1" ht="49.5" customHeight="1">
      <c r="A6" s="250" t="s">
        <v>94</v>
      </c>
      <c r="B6" s="250"/>
      <c r="C6" s="246" t="s">
        <v>95</v>
      </c>
      <c r="D6" s="246"/>
      <c r="E6" s="246"/>
      <c r="F6" s="246"/>
      <c r="G6" s="246"/>
      <c r="H6" s="246"/>
      <c r="I6" s="246"/>
      <c r="J6" s="246"/>
      <c r="K6" s="246"/>
      <c r="L6" s="246"/>
      <c r="M6" s="246"/>
      <c r="N6" s="246"/>
      <c r="O6" s="246"/>
      <c r="P6" s="246"/>
      <c r="Q6" s="246"/>
      <c r="R6" s="246"/>
      <c r="S6" s="246"/>
      <c r="T6" s="246"/>
      <c r="U6" s="246"/>
    </row>
    <row r="8" spans="1:21" s="6" customFormat="1" ht="13.5" customHeight="1">
      <c r="A8" s="206" t="s">
        <v>40</v>
      </c>
      <c r="B8" s="206"/>
      <c r="C8" s="206"/>
      <c r="D8" s="206"/>
      <c r="E8" s="206" t="s">
        <v>31</v>
      </c>
      <c r="F8" s="206" t="s">
        <v>82</v>
      </c>
      <c r="G8" s="206"/>
      <c r="H8" s="206" t="s">
        <v>43</v>
      </c>
      <c r="I8" s="206"/>
      <c r="J8" s="11" t="s">
        <v>48</v>
      </c>
      <c r="Q8"/>
      <c r="R8"/>
      <c r="S8" s="232"/>
      <c r="T8" s="233"/>
      <c r="U8" s="234"/>
    </row>
    <row r="9" spans="1:21" s="6" customFormat="1">
      <c r="A9" s="206"/>
      <c r="B9" s="206"/>
      <c r="C9" s="206"/>
      <c r="D9" s="206"/>
      <c r="E9" s="206"/>
      <c r="F9" s="5" t="s">
        <v>41</v>
      </c>
      <c r="G9" s="5" t="s">
        <v>42</v>
      </c>
      <c r="H9" s="196" t="s">
        <v>44</v>
      </c>
      <c r="I9" s="196"/>
      <c r="J9" s="12">
        <v>3.7</v>
      </c>
      <c r="Q9"/>
      <c r="R9"/>
      <c r="S9" s="235"/>
      <c r="T9" s="236"/>
      <c r="U9" s="237"/>
    </row>
    <row r="10" spans="1:21" s="6" customFormat="1" ht="39.75" customHeight="1">
      <c r="A10" s="207" t="s">
        <v>36</v>
      </c>
      <c r="B10" s="207"/>
      <c r="C10" s="196" t="s">
        <v>234</v>
      </c>
      <c r="D10" s="196"/>
      <c r="E10" s="4" t="s">
        <v>32</v>
      </c>
      <c r="F10" s="7">
        <v>36</v>
      </c>
      <c r="G10" s="7">
        <v>27</v>
      </c>
      <c r="H10" s="196" t="s">
        <v>45</v>
      </c>
      <c r="I10" s="196"/>
      <c r="J10" s="12">
        <v>3</v>
      </c>
      <c r="Q10"/>
      <c r="R10"/>
      <c r="S10" s="235"/>
      <c r="T10" s="236"/>
      <c r="U10" s="237"/>
    </row>
    <row r="11" spans="1:21" s="6" customFormat="1" ht="13.5" customHeight="1">
      <c r="A11" s="194" t="s">
        <v>37</v>
      </c>
      <c r="B11" s="194"/>
      <c r="C11" s="195">
        <v>0.6</v>
      </c>
      <c r="D11" s="195"/>
      <c r="E11" s="4" t="s">
        <v>33</v>
      </c>
      <c r="F11" s="7">
        <v>48</v>
      </c>
      <c r="G11" s="7">
        <v>36</v>
      </c>
      <c r="H11" s="196" t="s">
        <v>46</v>
      </c>
      <c r="I11" s="196"/>
      <c r="J11" s="12">
        <v>1.7</v>
      </c>
      <c r="Q11"/>
      <c r="R11"/>
      <c r="S11" s="235"/>
      <c r="T11" s="236"/>
      <c r="U11" s="237"/>
    </row>
    <row r="12" spans="1:21" s="6" customFormat="1" ht="13.5" customHeight="1">
      <c r="A12" s="194" t="s">
        <v>38</v>
      </c>
      <c r="B12" s="194"/>
      <c r="C12" s="195">
        <v>0.1</v>
      </c>
      <c r="D12" s="195"/>
      <c r="E12" s="4" t="s">
        <v>34</v>
      </c>
      <c r="F12" s="7">
        <v>80.5</v>
      </c>
      <c r="G12" s="7">
        <v>60.5</v>
      </c>
      <c r="H12" s="196" t="s">
        <v>83</v>
      </c>
      <c r="I12" s="196"/>
      <c r="J12" s="12">
        <v>1</v>
      </c>
      <c r="Q12"/>
      <c r="R12"/>
      <c r="S12" s="235"/>
      <c r="T12" s="236"/>
      <c r="U12" s="237"/>
    </row>
    <row r="13" spans="1:21" s="6" customFormat="1">
      <c r="A13" s="194" t="s">
        <v>39</v>
      </c>
      <c r="B13" s="194"/>
      <c r="C13" s="195">
        <v>0.3</v>
      </c>
      <c r="D13" s="195"/>
      <c r="E13" s="208"/>
      <c r="F13" s="209"/>
      <c r="G13" s="210"/>
      <c r="H13" s="196" t="s">
        <v>47</v>
      </c>
      <c r="I13" s="196"/>
      <c r="J13" s="12">
        <v>0.5</v>
      </c>
      <c r="Q13"/>
      <c r="R13"/>
      <c r="S13" s="238"/>
      <c r="T13" s="239"/>
      <c r="U13" s="240"/>
    </row>
    <row r="14" spans="1:21" s="6" customFormat="1">
      <c r="A14" s="16"/>
      <c r="B14" s="16"/>
      <c r="C14" s="16"/>
      <c r="D14" s="16"/>
      <c r="E14" s="16"/>
      <c r="F14" s="17"/>
      <c r="G14" s="17"/>
      <c r="H14" s="15"/>
      <c r="I14" s="15"/>
      <c r="J14" s="15"/>
      <c r="Q14"/>
      <c r="R14"/>
    </row>
    <row r="15" spans="1:21" s="6" customFormat="1" ht="13.5" customHeight="1">
      <c r="A15" s="241" t="s">
        <v>120</v>
      </c>
      <c r="B15" s="242"/>
      <c r="C15" s="242"/>
      <c r="D15" s="242"/>
      <c r="E15" s="242"/>
      <c r="F15" s="242"/>
      <c r="G15" s="242"/>
      <c r="H15" s="242"/>
      <c r="I15" s="242"/>
      <c r="J15" s="242"/>
      <c r="K15" s="242"/>
      <c r="L15" s="242"/>
      <c r="M15" s="242"/>
      <c r="N15" s="242"/>
      <c r="O15" s="242"/>
      <c r="P15" s="242"/>
      <c r="Q15" s="242"/>
      <c r="R15" s="242"/>
      <c r="S15" s="242"/>
      <c r="T15" s="242"/>
      <c r="U15" s="242"/>
    </row>
    <row r="16" spans="1:21" s="6" customFormat="1" ht="45.75" customHeight="1">
      <c r="A16" s="196" t="s">
        <v>105</v>
      </c>
      <c r="B16" s="196"/>
      <c r="C16" s="243" t="s">
        <v>107</v>
      </c>
      <c r="D16" s="243"/>
      <c r="E16" s="243"/>
      <c r="F16" s="243"/>
      <c r="G16" s="243"/>
      <c r="H16" s="243"/>
      <c r="I16" s="243"/>
      <c r="J16" s="243"/>
      <c r="K16" s="243"/>
      <c r="L16" s="243"/>
      <c r="M16" s="243"/>
      <c r="N16" s="243"/>
      <c r="O16" s="243"/>
      <c r="P16" s="243"/>
      <c r="Q16" s="243"/>
      <c r="R16" s="243"/>
      <c r="S16" s="243"/>
      <c r="T16" s="243"/>
      <c r="U16" s="243"/>
    </row>
    <row r="17" spans="1:21" s="6" customFormat="1" ht="31.5" customHeight="1">
      <c r="A17" s="213" t="s">
        <v>131</v>
      </c>
      <c r="B17" s="213"/>
      <c r="C17" s="243" t="s">
        <v>276</v>
      </c>
      <c r="D17" s="243"/>
      <c r="E17" s="243"/>
      <c r="F17" s="243"/>
      <c r="G17" s="243"/>
      <c r="H17" s="243"/>
      <c r="I17" s="243"/>
      <c r="J17" s="243"/>
      <c r="K17" s="243"/>
      <c r="L17" s="243"/>
      <c r="M17" s="243"/>
      <c r="N17" s="243"/>
      <c r="O17" s="243"/>
      <c r="P17" s="243"/>
      <c r="Q17" s="243"/>
      <c r="R17" s="243"/>
      <c r="S17" s="243"/>
      <c r="T17" s="243"/>
      <c r="U17" s="243"/>
    </row>
    <row r="18" spans="1:21" s="6" customFormat="1" ht="150.75" customHeight="1">
      <c r="A18" s="213" t="s">
        <v>124</v>
      </c>
      <c r="B18" s="213"/>
      <c r="C18" s="244" t="s">
        <v>132</v>
      </c>
      <c r="D18" s="244"/>
      <c r="E18" s="244"/>
      <c r="F18" s="244"/>
      <c r="G18" s="244"/>
      <c r="H18" s="244"/>
      <c r="I18" s="244"/>
      <c r="J18" s="244"/>
      <c r="K18" s="244"/>
      <c r="L18" s="244"/>
      <c r="M18" s="244"/>
      <c r="N18" s="244"/>
      <c r="O18" s="244"/>
      <c r="P18" s="244"/>
      <c r="Q18" s="244"/>
      <c r="R18" s="244"/>
      <c r="S18" s="244"/>
      <c r="T18" s="244"/>
      <c r="U18" s="244"/>
    </row>
    <row r="19" spans="1:21" s="6" customFormat="1" ht="45.75" customHeight="1">
      <c r="A19" s="196" t="s">
        <v>106</v>
      </c>
      <c r="B19" s="196"/>
      <c r="C19" s="243" t="s">
        <v>256</v>
      </c>
      <c r="D19" s="243"/>
      <c r="E19" s="243"/>
      <c r="F19" s="243"/>
      <c r="G19" s="243"/>
      <c r="H19" s="243"/>
      <c r="I19" s="243"/>
      <c r="J19" s="243"/>
      <c r="K19" s="243"/>
      <c r="L19" s="243"/>
      <c r="M19" s="243"/>
      <c r="N19" s="243"/>
      <c r="O19" s="243"/>
      <c r="P19" s="243"/>
      <c r="Q19" s="243"/>
      <c r="R19" s="243"/>
      <c r="S19" s="243"/>
      <c r="T19" s="243"/>
      <c r="U19" s="243"/>
    </row>
    <row r="20" spans="1:21" s="6" customFormat="1" ht="13.5" customHeight="1">
      <c r="A20" s="196" t="s">
        <v>108</v>
      </c>
      <c r="B20" s="196"/>
      <c r="C20" s="203">
        <v>230</v>
      </c>
      <c r="D20" s="203"/>
      <c r="E20" s="203"/>
      <c r="F20" s="203"/>
      <c r="G20" s="203"/>
      <c r="H20" s="203"/>
      <c r="I20" s="203"/>
      <c r="J20" s="203"/>
      <c r="K20" s="203"/>
      <c r="L20" s="203"/>
      <c r="M20" s="203"/>
      <c r="N20" s="203"/>
      <c r="O20" s="203"/>
      <c r="P20" s="203"/>
      <c r="Q20" s="203"/>
      <c r="R20" s="203"/>
      <c r="S20" s="203"/>
      <c r="T20" s="203"/>
      <c r="U20" s="203"/>
    </row>
    <row r="21" spans="1:21" s="6" customFormat="1" ht="13.5" customHeight="1">
      <c r="A21" s="196" t="s">
        <v>109</v>
      </c>
      <c r="B21" s="196"/>
      <c r="C21" s="203">
        <v>50</v>
      </c>
      <c r="D21" s="203"/>
      <c r="E21" s="203"/>
      <c r="F21" s="203"/>
      <c r="G21" s="203"/>
      <c r="H21" s="203"/>
      <c r="I21" s="203"/>
      <c r="J21" s="203"/>
      <c r="K21" s="203"/>
      <c r="L21" s="203"/>
      <c r="M21" s="203"/>
      <c r="N21" s="203"/>
      <c r="O21" s="203"/>
      <c r="P21" s="203"/>
      <c r="Q21" s="203"/>
      <c r="R21" s="203"/>
      <c r="S21" s="203"/>
      <c r="T21" s="203"/>
      <c r="U21" s="203"/>
    </row>
    <row r="22" spans="1:21" s="6" customFormat="1" ht="27" customHeight="1">
      <c r="A22" s="196" t="s">
        <v>110</v>
      </c>
      <c r="B22" s="196"/>
      <c r="C22" s="203">
        <v>0.16</v>
      </c>
      <c r="D22" s="203"/>
      <c r="E22" s="203"/>
      <c r="F22" s="203"/>
      <c r="G22" s="203"/>
      <c r="H22" s="203"/>
      <c r="I22" s="203"/>
      <c r="J22" s="203"/>
      <c r="K22" s="203"/>
      <c r="L22" s="203"/>
      <c r="M22" s="203"/>
      <c r="N22" s="203"/>
      <c r="O22" s="203"/>
      <c r="P22" s="203"/>
      <c r="Q22" s="203"/>
      <c r="R22" s="203"/>
      <c r="S22" s="203"/>
      <c r="T22" s="203"/>
      <c r="U22" s="203"/>
    </row>
    <row r="23" spans="1:21" ht="172.5" customHeight="1">
      <c r="A23" s="213" t="s">
        <v>130</v>
      </c>
      <c r="B23" s="213"/>
      <c r="C23" s="196"/>
      <c r="D23" s="196"/>
      <c r="E23" s="196"/>
      <c r="F23" s="196"/>
      <c r="G23" s="196"/>
      <c r="H23" s="196"/>
      <c r="I23" s="196"/>
      <c r="J23" s="196"/>
      <c r="K23" s="196"/>
      <c r="L23" s="196"/>
      <c r="M23" s="196"/>
      <c r="N23" s="196"/>
      <c r="O23" s="196"/>
      <c r="P23" s="196"/>
      <c r="Q23" s="196"/>
      <c r="R23" s="196"/>
      <c r="S23" s="196"/>
      <c r="T23" s="196"/>
      <c r="U23" s="196"/>
    </row>
    <row r="25" spans="1:21" ht="13.5" customHeight="1">
      <c r="A25" s="206" t="s">
        <v>121</v>
      </c>
      <c r="B25" s="206"/>
      <c r="C25" s="206"/>
      <c r="D25" s="206"/>
      <c r="E25" s="206"/>
      <c r="F25" s="206"/>
      <c r="G25" s="206"/>
      <c r="H25" s="206"/>
      <c r="I25" s="206"/>
      <c r="J25" s="206"/>
      <c r="K25" s="206"/>
      <c r="L25" s="206"/>
      <c r="M25" s="206"/>
      <c r="N25" s="206"/>
      <c r="O25" s="206"/>
      <c r="P25" s="206"/>
      <c r="Q25" s="206"/>
      <c r="R25" s="206"/>
      <c r="S25" s="206"/>
      <c r="T25" s="206"/>
      <c r="U25" s="206"/>
    </row>
    <row r="26" spans="1:21" ht="80.25" customHeight="1">
      <c r="A26" s="211" t="s">
        <v>122</v>
      </c>
      <c r="B26" s="211"/>
      <c r="C26" s="243" t="s">
        <v>141</v>
      </c>
      <c r="D26" s="243"/>
      <c r="E26" s="243"/>
      <c r="F26" s="243"/>
      <c r="G26" s="243"/>
      <c r="H26" s="243"/>
      <c r="I26" s="243"/>
      <c r="J26" s="243"/>
      <c r="K26" s="243"/>
      <c r="L26" s="243"/>
      <c r="M26" s="243"/>
      <c r="N26" s="243"/>
      <c r="O26" s="243"/>
      <c r="P26" s="243"/>
      <c r="Q26" s="243"/>
      <c r="R26" s="243"/>
      <c r="S26" s="243"/>
      <c r="T26" s="243"/>
      <c r="U26" s="243"/>
    </row>
    <row r="27" spans="1:21" ht="143.25" customHeight="1">
      <c r="A27" s="196" t="s">
        <v>125</v>
      </c>
      <c r="B27" s="196"/>
      <c r="C27" s="243" t="s">
        <v>123</v>
      </c>
      <c r="D27" s="243"/>
      <c r="E27" s="243"/>
      <c r="F27" s="243"/>
      <c r="G27" s="243"/>
      <c r="H27" s="243"/>
      <c r="I27" s="243"/>
      <c r="J27" s="243"/>
      <c r="K27" s="243"/>
      <c r="L27" s="243"/>
      <c r="M27" s="243"/>
      <c r="N27" s="243"/>
      <c r="O27" s="243"/>
      <c r="P27" s="243"/>
      <c r="Q27" s="243"/>
      <c r="R27" s="243"/>
      <c r="S27" s="243"/>
      <c r="T27" s="243"/>
      <c r="U27" s="243"/>
    </row>
    <row r="28" spans="1:21" ht="13.5" customHeight="1">
      <c r="A28" s="214" t="s">
        <v>128</v>
      </c>
      <c r="B28" s="21"/>
      <c r="C28" s="250" t="s">
        <v>127</v>
      </c>
      <c r="D28" s="250"/>
      <c r="E28" s="250"/>
      <c r="F28" s="250"/>
      <c r="G28" s="250"/>
      <c r="H28" s="250"/>
      <c r="I28" s="250"/>
      <c r="J28" s="250"/>
      <c r="K28" s="250"/>
      <c r="L28" s="250"/>
      <c r="M28" s="250"/>
      <c r="N28" s="250"/>
      <c r="O28" s="250"/>
      <c r="P28" s="250"/>
      <c r="Q28" s="250"/>
      <c r="R28" s="250"/>
      <c r="S28" s="250"/>
      <c r="T28" s="250"/>
      <c r="U28" s="250"/>
    </row>
    <row r="29" spans="1:21">
      <c r="A29" s="214"/>
      <c r="B29" s="18" t="s">
        <v>126</v>
      </c>
      <c r="C29" s="259" t="str">
        <f>IF('General Information'!H66=0,"",'General Information'!H66)</f>
        <v/>
      </c>
      <c r="D29" s="259"/>
      <c r="E29" s="259"/>
      <c r="F29" s="259"/>
      <c r="G29" s="259"/>
      <c r="H29" s="259"/>
      <c r="I29" s="259"/>
      <c r="J29" s="259"/>
      <c r="K29" s="259"/>
      <c r="L29" s="259"/>
      <c r="M29" s="259"/>
      <c r="N29" s="259"/>
      <c r="O29" s="259"/>
      <c r="P29" s="259"/>
      <c r="Q29" s="259"/>
      <c r="R29" s="259"/>
      <c r="S29" s="259"/>
      <c r="T29" s="259"/>
      <c r="U29" s="259"/>
    </row>
    <row r="30" spans="1:21">
      <c r="A30" s="214"/>
      <c r="B30" s="18" t="s">
        <v>254</v>
      </c>
      <c r="C30" s="259" t="str">
        <f>IF('General Information'!H67=0,"",'General Information'!H67)</f>
        <v/>
      </c>
      <c r="D30" s="259"/>
      <c r="E30" s="259"/>
      <c r="F30" s="259"/>
      <c r="G30" s="259"/>
      <c r="H30" s="259"/>
      <c r="I30" s="259"/>
      <c r="J30" s="259"/>
      <c r="K30" s="259"/>
      <c r="L30" s="259"/>
      <c r="M30" s="259"/>
      <c r="N30" s="259"/>
      <c r="O30" s="259"/>
      <c r="P30" s="259"/>
      <c r="Q30" s="259"/>
      <c r="R30" s="259"/>
      <c r="S30" s="259"/>
      <c r="T30" s="259"/>
      <c r="U30" s="259"/>
    </row>
    <row r="32" spans="1:21" s="6" customFormat="1" ht="13.5" customHeight="1">
      <c r="A32" s="206" t="s">
        <v>54</v>
      </c>
      <c r="B32" s="206"/>
      <c r="C32" s="206"/>
      <c r="D32" s="206"/>
      <c r="E32" s="206"/>
      <c r="F32" s="206"/>
      <c r="G32" s="206"/>
      <c r="H32" s="206"/>
      <c r="I32" s="206"/>
      <c r="J32" s="206"/>
      <c r="K32" s="206"/>
      <c r="L32" s="206"/>
      <c r="M32" s="206"/>
      <c r="N32" s="206"/>
      <c r="O32" s="206"/>
      <c r="P32" s="206"/>
      <c r="Q32" s="206"/>
      <c r="R32" s="206"/>
      <c r="S32" s="206"/>
      <c r="T32" s="206"/>
      <c r="U32" s="206"/>
    </row>
    <row r="33" spans="1:21" s="6" customFormat="1">
      <c r="A33" s="211" t="s">
        <v>49</v>
      </c>
      <c r="B33" s="211"/>
      <c r="C33" s="212" t="s">
        <v>300</v>
      </c>
      <c r="D33" s="212"/>
      <c r="E33" s="212"/>
      <c r="F33" s="212"/>
      <c r="G33" s="212"/>
      <c r="H33" s="212"/>
      <c r="I33" s="215"/>
      <c r="J33" s="215"/>
      <c r="K33" s="215"/>
      <c r="L33" s="215"/>
      <c r="M33" s="215"/>
      <c r="N33" s="215"/>
      <c r="O33" s="215"/>
      <c r="P33" s="215"/>
      <c r="Q33" s="215"/>
      <c r="R33" s="215"/>
      <c r="S33" s="215"/>
      <c r="T33" s="215"/>
      <c r="U33" s="215"/>
    </row>
    <row r="34" spans="1:21" s="6" customFormat="1">
      <c r="A34" s="196" t="s">
        <v>50</v>
      </c>
      <c r="B34" s="196"/>
      <c r="C34" s="203" t="s">
        <v>286</v>
      </c>
      <c r="D34" s="203"/>
      <c r="E34" s="203"/>
      <c r="F34" s="203"/>
      <c r="G34" s="203"/>
      <c r="H34" s="203"/>
      <c r="I34" s="215"/>
      <c r="J34" s="215"/>
      <c r="K34" s="215"/>
      <c r="L34" s="215"/>
      <c r="M34" s="215"/>
      <c r="N34" s="215"/>
      <c r="O34" s="215"/>
      <c r="P34" s="215"/>
      <c r="Q34" s="215"/>
      <c r="R34" s="215"/>
      <c r="S34" s="215"/>
      <c r="T34" s="215"/>
      <c r="U34" s="215"/>
    </row>
    <row r="35" spans="1:21" s="6" customFormat="1">
      <c r="A35" s="196" t="s">
        <v>51</v>
      </c>
      <c r="B35" s="196"/>
      <c r="C35" s="203">
        <v>1</v>
      </c>
      <c r="D35" s="203"/>
      <c r="E35" s="203"/>
      <c r="F35" s="203"/>
      <c r="G35" s="203"/>
      <c r="H35" s="203"/>
      <c r="I35" s="215"/>
      <c r="J35" s="215"/>
      <c r="K35" s="215"/>
      <c r="L35" s="215"/>
      <c r="M35" s="215"/>
      <c r="N35" s="215"/>
      <c r="O35" s="215"/>
      <c r="P35" s="215"/>
      <c r="Q35" s="215"/>
      <c r="R35" s="215"/>
      <c r="S35" s="215"/>
      <c r="T35" s="215"/>
      <c r="U35" s="215"/>
    </row>
    <row r="36" spans="1:21" s="6" customFormat="1">
      <c r="A36" s="196" t="s">
        <v>25</v>
      </c>
      <c r="B36" s="196"/>
      <c r="C36" s="203" t="s">
        <v>301</v>
      </c>
      <c r="D36" s="203"/>
      <c r="E36" s="203"/>
      <c r="F36" s="203"/>
      <c r="G36" s="203"/>
      <c r="H36" s="203"/>
      <c r="I36" s="215"/>
      <c r="J36" s="215"/>
      <c r="K36" s="215"/>
      <c r="L36" s="215"/>
      <c r="M36" s="215"/>
      <c r="N36" s="215"/>
      <c r="O36" s="215"/>
      <c r="P36" s="215"/>
      <c r="Q36" s="215"/>
      <c r="R36" s="215"/>
      <c r="S36" s="215"/>
      <c r="T36" s="215"/>
      <c r="U36" s="215"/>
    </row>
    <row r="37" spans="1:21" s="6" customFormat="1" ht="25.5" customHeight="1">
      <c r="A37" s="204" t="s">
        <v>73</v>
      </c>
      <c r="B37" s="205"/>
      <c r="C37" s="203" t="s">
        <v>309</v>
      </c>
      <c r="D37" s="203"/>
      <c r="E37" s="203"/>
      <c r="F37" s="203"/>
      <c r="G37" s="203"/>
      <c r="H37" s="203"/>
      <c r="I37" s="215"/>
      <c r="J37" s="215"/>
      <c r="K37" s="215"/>
      <c r="L37" s="215"/>
      <c r="M37" s="215"/>
      <c r="N37" s="215"/>
      <c r="O37" s="215"/>
      <c r="P37" s="215"/>
      <c r="Q37" s="215"/>
      <c r="R37" s="215"/>
      <c r="S37" s="215"/>
      <c r="T37" s="215"/>
      <c r="U37" s="215"/>
    </row>
    <row r="38" spans="1:21" s="6" customFormat="1">
      <c r="A38" s="196" t="s">
        <v>26</v>
      </c>
      <c r="B38" s="196"/>
      <c r="C38" s="203" t="s">
        <v>310</v>
      </c>
      <c r="D38" s="203"/>
      <c r="E38" s="203"/>
      <c r="F38" s="203"/>
      <c r="G38" s="203"/>
      <c r="H38" s="203"/>
      <c r="I38" s="215"/>
      <c r="J38" s="215"/>
      <c r="K38" s="215"/>
      <c r="L38" s="215"/>
      <c r="M38" s="215"/>
      <c r="N38" s="215"/>
      <c r="O38" s="215"/>
      <c r="P38" s="215"/>
      <c r="Q38" s="215"/>
      <c r="R38" s="215"/>
      <c r="S38" s="215"/>
      <c r="T38" s="215"/>
      <c r="U38" s="215"/>
    </row>
    <row r="39" spans="1:21" s="6" customFormat="1">
      <c r="A39" s="204" t="s">
        <v>58</v>
      </c>
      <c r="B39" s="205"/>
      <c r="C39" s="203" t="s">
        <v>311</v>
      </c>
      <c r="D39" s="203"/>
      <c r="E39" s="203"/>
      <c r="F39" s="203"/>
      <c r="G39" s="203"/>
      <c r="H39" s="203"/>
      <c r="I39" s="215"/>
      <c r="J39" s="215"/>
      <c r="K39" s="215"/>
      <c r="L39" s="215"/>
      <c r="M39" s="215"/>
      <c r="N39" s="215"/>
      <c r="O39" s="215"/>
      <c r="P39" s="215"/>
      <c r="Q39" s="215"/>
      <c r="R39" s="215"/>
      <c r="S39" s="215"/>
      <c r="T39" s="215"/>
      <c r="U39" s="215"/>
    </row>
    <row r="40" spans="1:21" s="6" customFormat="1">
      <c r="A40" s="204" t="s">
        <v>60</v>
      </c>
      <c r="B40" s="205"/>
      <c r="C40" s="203" t="s">
        <v>307</v>
      </c>
      <c r="D40" s="203"/>
      <c r="E40" s="203"/>
      <c r="F40" s="203"/>
      <c r="G40" s="203"/>
      <c r="H40" s="203"/>
      <c r="I40" s="215"/>
      <c r="J40" s="215"/>
      <c r="K40" s="215"/>
      <c r="L40" s="215"/>
      <c r="M40" s="215"/>
      <c r="N40" s="215"/>
      <c r="O40" s="215"/>
      <c r="P40" s="215"/>
      <c r="Q40" s="215"/>
      <c r="R40" s="215"/>
      <c r="S40" s="215"/>
      <c r="T40" s="215"/>
      <c r="U40" s="215"/>
    </row>
    <row r="41" spans="1:21" s="6" customFormat="1" ht="13.5" customHeight="1">
      <c r="A41" s="204" t="s">
        <v>24</v>
      </c>
      <c r="B41" s="205"/>
      <c r="C41" s="203" t="s">
        <v>308</v>
      </c>
      <c r="D41" s="203"/>
      <c r="E41" s="203"/>
      <c r="F41" s="203"/>
      <c r="G41" s="203"/>
      <c r="H41" s="203"/>
      <c r="I41" s="215"/>
      <c r="J41" s="215"/>
      <c r="K41" s="215"/>
      <c r="L41" s="215"/>
      <c r="M41" s="215"/>
      <c r="N41" s="215"/>
      <c r="O41" s="215"/>
      <c r="P41" s="215"/>
      <c r="Q41" s="215"/>
      <c r="R41" s="215"/>
      <c r="S41" s="215"/>
      <c r="T41" s="215"/>
      <c r="U41" s="215"/>
    </row>
    <row r="42" spans="1:21" s="6" customFormat="1" ht="13.5" customHeight="1">
      <c r="A42" s="204" t="s">
        <v>59</v>
      </c>
      <c r="B42" s="205"/>
      <c r="C42" s="203" t="s">
        <v>298</v>
      </c>
      <c r="D42" s="203"/>
      <c r="E42" s="203"/>
      <c r="F42" s="203"/>
      <c r="G42" s="203"/>
      <c r="H42" s="203"/>
      <c r="I42" s="215"/>
      <c r="J42" s="215"/>
      <c r="K42" s="215"/>
      <c r="L42" s="215"/>
      <c r="M42" s="215"/>
      <c r="N42" s="215"/>
      <c r="O42" s="215"/>
      <c r="P42" s="215"/>
      <c r="Q42" s="215"/>
      <c r="R42" s="215"/>
      <c r="S42" s="215"/>
      <c r="T42" s="215"/>
      <c r="U42" s="215"/>
    </row>
    <row r="43" spans="1:21" s="6" customFormat="1" ht="25.5" customHeight="1">
      <c r="A43" s="204" t="s">
        <v>302</v>
      </c>
      <c r="B43" s="205"/>
      <c r="C43" s="335" t="s">
        <v>304</v>
      </c>
      <c r="D43" s="336"/>
      <c r="E43" s="203"/>
      <c r="F43" s="203"/>
      <c r="G43" s="203"/>
      <c r="H43" s="203"/>
      <c r="I43" s="215"/>
      <c r="J43" s="215"/>
      <c r="K43" s="215"/>
      <c r="L43" s="215"/>
      <c r="M43" s="215"/>
      <c r="N43" s="215"/>
      <c r="O43" s="215"/>
      <c r="P43" s="215"/>
      <c r="Q43" s="215"/>
      <c r="R43" s="215"/>
      <c r="S43" s="215"/>
      <c r="T43" s="215"/>
      <c r="U43" s="215"/>
    </row>
    <row r="44" spans="1:21" s="6" customFormat="1" ht="42.6" customHeight="1">
      <c r="A44" s="204" t="s">
        <v>303</v>
      </c>
      <c r="B44" s="205"/>
      <c r="C44" s="203" t="s">
        <v>305</v>
      </c>
      <c r="D44" s="203"/>
      <c r="E44" s="203"/>
      <c r="F44" s="203"/>
      <c r="G44" s="203"/>
      <c r="H44" s="203"/>
      <c r="I44" s="215"/>
      <c r="J44" s="215"/>
      <c r="K44" s="215"/>
      <c r="L44" s="215"/>
      <c r="M44" s="215"/>
      <c r="N44" s="215"/>
      <c r="O44" s="215"/>
      <c r="P44" s="215"/>
      <c r="Q44" s="215"/>
      <c r="R44" s="215"/>
      <c r="S44" s="215"/>
      <c r="T44" s="215"/>
      <c r="U44" s="215"/>
    </row>
    <row r="45" spans="1:21" s="58" customFormat="1">
      <c r="A45" s="219" t="s">
        <v>235</v>
      </c>
      <c r="B45" s="220"/>
      <c r="C45" s="197" t="s">
        <v>296</v>
      </c>
      <c r="D45" s="197"/>
      <c r="E45" s="197" t="s">
        <v>52</v>
      </c>
      <c r="F45" s="197"/>
      <c r="G45" s="197" t="s">
        <v>52</v>
      </c>
      <c r="H45" s="197"/>
      <c r="I45" s="215"/>
      <c r="J45" s="215"/>
      <c r="K45" s="215"/>
      <c r="L45" s="215"/>
      <c r="M45" s="215"/>
      <c r="N45" s="215"/>
      <c r="O45" s="215"/>
      <c r="P45" s="215"/>
      <c r="Q45" s="215"/>
      <c r="R45" s="215"/>
      <c r="S45" s="215"/>
      <c r="T45" s="215"/>
      <c r="U45" s="215"/>
    </row>
    <row r="46" spans="1:21" s="6" customFormat="1" ht="13.5" customHeight="1">
      <c r="A46" s="196" t="s">
        <v>116</v>
      </c>
      <c r="B46" s="196"/>
      <c r="C46" s="197" t="s">
        <v>297</v>
      </c>
      <c r="D46" s="197"/>
      <c r="E46" s="197" t="s">
        <v>52</v>
      </c>
      <c r="F46" s="197"/>
      <c r="G46" s="197" t="s">
        <v>52</v>
      </c>
      <c r="H46" s="197"/>
      <c r="I46" s="215"/>
      <c r="J46" s="215"/>
      <c r="K46" s="215"/>
      <c r="L46" s="215"/>
      <c r="M46" s="215"/>
      <c r="N46" s="215"/>
      <c r="O46" s="215"/>
      <c r="P46" s="215"/>
      <c r="Q46" s="215"/>
      <c r="R46" s="215"/>
      <c r="S46" s="215"/>
      <c r="T46" s="215"/>
      <c r="U46" s="215"/>
    </row>
    <row r="47" spans="1:21" s="6" customFormat="1" ht="13.5" customHeight="1">
      <c r="A47" s="196" t="s">
        <v>115</v>
      </c>
      <c r="B47" s="196"/>
      <c r="C47" s="197" t="s">
        <v>297</v>
      </c>
      <c r="D47" s="197"/>
      <c r="E47" s="197" t="s">
        <v>52</v>
      </c>
      <c r="F47" s="197"/>
      <c r="G47" s="197" t="s">
        <v>52</v>
      </c>
      <c r="H47" s="197"/>
      <c r="I47" s="215"/>
      <c r="J47" s="215"/>
      <c r="K47" s="215"/>
      <c r="L47" s="215"/>
      <c r="M47" s="215"/>
      <c r="N47" s="215"/>
      <c r="O47" s="215"/>
      <c r="P47" s="215"/>
      <c r="Q47" s="215"/>
      <c r="R47" s="215"/>
      <c r="S47" s="215"/>
      <c r="T47" s="215"/>
      <c r="U47" s="215"/>
    </row>
    <row r="48" spans="1:21" s="6" customFormat="1" ht="13.5" customHeight="1">
      <c r="A48" s="204" t="s">
        <v>71</v>
      </c>
      <c r="B48" s="205"/>
      <c r="C48" s="203" t="s">
        <v>299</v>
      </c>
      <c r="D48" s="203"/>
      <c r="E48" s="203"/>
      <c r="F48" s="203"/>
      <c r="G48" s="228"/>
      <c r="H48" s="229"/>
      <c r="I48" s="215"/>
      <c r="J48" s="215"/>
      <c r="K48" s="215"/>
      <c r="L48" s="215"/>
      <c r="M48" s="215"/>
      <c r="N48" s="215"/>
      <c r="O48" s="215"/>
      <c r="P48" s="215"/>
      <c r="Q48" s="215"/>
      <c r="R48" s="215"/>
      <c r="S48" s="215"/>
      <c r="T48" s="215"/>
      <c r="U48" s="215"/>
    </row>
    <row r="49" spans="1:21" s="6" customFormat="1">
      <c r="A49" s="196" t="s">
        <v>90</v>
      </c>
      <c r="B49" s="196"/>
      <c r="C49" s="203" t="s">
        <v>306</v>
      </c>
      <c r="D49" s="203"/>
      <c r="E49" s="203"/>
      <c r="F49" s="203"/>
      <c r="G49" s="228"/>
      <c r="H49" s="229"/>
      <c r="I49" s="215"/>
      <c r="J49" s="215"/>
      <c r="K49" s="215"/>
      <c r="L49" s="215"/>
      <c r="M49" s="215"/>
      <c r="N49" s="215"/>
      <c r="O49" s="215"/>
      <c r="P49" s="215"/>
      <c r="Q49" s="215"/>
      <c r="R49" s="215"/>
      <c r="S49" s="215"/>
      <c r="T49" s="215"/>
      <c r="U49" s="215"/>
    </row>
    <row r="50" spans="1:21" s="6" customFormat="1" ht="19.5" customHeight="1">
      <c r="A50" s="199" t="s">
        <v>129</v>
      </c>
      <c r="B50" s="200"/>
      <c r="C50" s="197" t="s">
        <v>292</v>
      </c>
      <c r="D50" s="197"/>
      <c r="E50" s="197" t="s">
        <v>52</v>
      </c>
      <c r="F50" s="197"/>
      <c r="G50" s="197" t="s">
        <v>52</v>
      </c>
      <c r="H50" s="197"/>
      <c r="I50" s="215"/>
      <c r="J50" s="215"/>
      <c r="K50" s="215"/>
      <c r="L50" s="215"/>
      <c r="M50" s="215"/>
      <c r="N50" s="215"/>
      <c r="O50" s="215"/>
      <c r="P50" s="215"/>
      <c r="Q50" s="215"/>
      <c r="R50" s="215"/>
      <c r="S50" s="215"/>
      <c r="T50" s="215"/>
      <c r="U50" s="215"/>
    </row>
    <row r="51" spans="1:21" s="6" customFormat="1" ht="46.5" customHeight="1">
      <c r="A51" s="201"/>
      <c r="B51" s="202"/>
      <c r="C51" s="198" t="str">
        <f>IF(C50="Select","",IF(C50="Yes","The battery[ies] in this product cannot be easily replaced by users themselves.","N/A"))</f>
        <v>The battery[ies] in this product cannot be easily replaced by users themselves.</v>
      </c>
      <c r="D51" s="198"/>
      <c r="E51" s="198" t="str">
        <f t="shared" ref="E51" si="0">IF(E50="Select","",IF(E50="Yes","The battery[ies] in this product cannot be easily replaced by users themselves.","N/A"))</f>
        <v/>
      </c>
      <c r="F51" s="198"/>
      <c r="G51" s="198" t="str">
        <f t="shared" ref="G51" si="1">IF(G50="Select","",IF(G50="Yes","The battery[ies] in this product cannot be easily replaced by users themselves.","N/A"))</f>
        <v/>
      </c>
      <c r="H51" s="198"/>
      <c r="I51" s="215"/>
      <c r="J51" s="215"/>
      <c r="K51" s="215"/>
      <c r="L51" s="215"/>
      <c r="M51" s="215"/>
      <c r="N51" s="215"/>
      <c r="O51" s="215"/>
      <c r="P51" s="215"/>
      <c r="Q51" s="215"/>
      <c r="R51" s="215"/>
      <c r="S51" s="215"/>
      <c r="T51" s="215"/>
      <c r="U51" s="215"/>
    </row>
    <row r="52" spans="1:21" s="6" customFormat="1" ht="35.25" customHeight="1">
      <c r="A52" s="199" t="s">
        <v>55</v>
      </c>
      <c r="B52" s="200"/>
      <c r="C52" s="254" t="s">
        <v>56</v>
      </c>
      <c r="D52" s="254"/>
      <c r="E52" s="254"/>
      <c r="F52" s="254"/>
      <c r="G52" s="254"/>
      <c r="H52" s="254"/>
      <c r="I52" s="254"/>
      <c r="J52" s="254"/>
      <c r="K52" s="254"/>
      <c r="L52" s="254"/>
      <c r="M52" s="254"/>
      <c r="N52" s="254"/>
      <c r="O52" s="254"/>
      <c r="P52" s="254"/>
      <c r="Q52" s="254"/>
      <c r="R52" s="254"/>
      <c r="S52" s="254"/>
      <c r="T52" s="254"/>
      <c r="U52" s="254"/>
    </row>
    <row r="53" spans="1:21" s="6" customFormat="1" ht="27" customHeight="1">
      <c r="A53" s="201"/>
      <c r="B53" s="202"/>
      <c r="C53" s="221" t="s">
        <v>289</v>
      </c>
      <c r="D53" s="222"/>
      <c r="E53" s="221" t="s">
        <v>52</v>
      </c>
      <c r="F53" s="222"/>
      <c r="G53" s="221" t="s">
        <v>52</v>
      </c>
      <c r="H53" s="222"/>
      <c r="I53" s="255"/>
      <c r="J53" s="255"/>
      <c r="K53" s="255"/>
      <c r="L53" s="255"/>
      <c r="M53" s="255"/>
      <c r="N53" s="255"/>
      <c r="O53" s="255"/>
      <c r="P53" s="255"/>
      <c r="Q53" s="255"/>
      <c r="R53" s="255"/>
      <c r="S53" s="255"/>
      <c r="T53" s="255"/>
      <c r="U53" s="255"/>
    </row>
    <row r="54" spans="1:21" s="6" customFormat="1" ht="27" customHeight="1">
      <c r="A54" s="204" t="s">
        <v>57</v>
      </c>
      <c r="B54" s="205"/>
      <c r="C54" s="197" t="s">
        <v>290</v>
      </c>
      <c r="D54" s="197"/>
      <c r="E54" s="197" t="s">
        <v>52</v>
      </c>
      <c r="F54" s="197"/>
      <c r="G54" s="197" t="s">
        <v>52</v>
      </c>
      <c r="H54" s="197"/>
      <c r="I54" s="255"/>
      <c r="J54" s="255"/>
      <c r="K54" s="255"/>
      <c r="L54" s="255"/>
      <c r="M54" s="255"/>
      <c r="N54" s="255"/>
      <c r="O54" s="255"/>
      <c r="P54" s="255"/>
      <c r="Q54" s="255"/>
      <c r="R54" s="255"/>
      <c r="S54" s="255"/>
      <c r="T54" s="255"/>
      <c r="U54" s="255"/>
    </row>
    <row r="55" spans="1:21" s="6" customFormat="1" ht="27" customHeight="1">
      <c r="A55" s="204" t="s">
        <v>76</v>
      </c>
      <c r="B55" s="205"/>
      <c r="C55" s="223" t="s">
        <v>291</v>
      </c>
      <c r="D55" s="224"/>
      <c r="E55" s="223" t="s">
        <v>52</v>
      </c>
      <c r="F55" s="224"/>
      <c r="G55" s="223" t="s">
        <v>52</v>
      </c>
      <c r="H55" s="224"/>
      <c r="I55" s="255"/>
      <c r="J55" s="255"/>
      <c r="K55" s="255"/>
      <c r="L55" s="255"/>
      <c r="M55" s="255"/>
      <c r="N55" s="255"/>
      <c r="O55" s="255"/>
      <c r="P55" s="255"/>
      <c r="Q55" s="255"/>
      <c r="R55" s="255"/>
      <c r="S55" s="255"/>
      <c r="T55" s="255"/>
      <c r="U55" s="255"/>
    </row>
    <row r="56" spans="1:21" s="6" customFormat="1" ht="13.5" customHeight="1">
      <c r="A56" s="216" t="s">
        <v>64</v>
      </c>
      <c r="B56" s="8" t="s">
        <v>61</v>
      </c>
      <c r="C56" s="203" t="s">
        <v>288</v>
      </c>
      <c r="D56" s="203"/>
      <c r="E56" s="203"/>
      <c r="F56" s="203"/>
      <c r="G56" s="203"/>
      <c r="H56" s="203"/>
      <c r="I56" s="255"/>
      <c r="J56" s="255"/>
      <c r="K56" s="255"/>
      <c r="L56" s="255"/>
      <c r="M56" s="255"/>
      <c r="N56" s="255"/>
      <c r="O56" s="255"/>
      <c r="P56" s="255"/>
      <c r="Q56" s="255"/>
      <c r="R56" s="255"/>
      <c r="S56" s="255"/>
      <c r="T56" s="255"/>
      <c r="U56" s="255"/>
    </row>
    <row r="57" spans="1:21" s="6" customFormat="1" ht="27.6">
      <c r="A57" s="217"/>
      <c r="B57" s="8" t="s">
        <v>62</v>
      </c>
      <c r="C57" s="203" t="s">
        <v>287</v>
      </c>
      <c r="D57" s="203"/>
      <c r="E57" s="203"/>
      <c r="F57" s="203"/>
      <c r="G57" s="203"/>
      <c r="H57" s="203"/>
      <c r="I57" s="255"/>
      <c r="J57" s="255"/>
      <c r="K57" s="255"/>
      <c r="L57" s="255"/>
      <c r="M57" s="255"/>
      <c r="N57" s="255"/>
      <c r="O57" s="255"/>
      <c r="P57" s="255"/>
      <c r="Q57" s="255"/>
      <c r="R57" s="255"/>
      <c r="S57" s="255"/>
      <c r="T57" s="255"/>
      <c r="U57" s="255"/>
    </row>
    <row r="58" spans="1:21" s="6" customFormat="1" ht="27.6">
      <c r="A58" s="217"/>
      <c r="B58" s="9" t="s">
        <v>63</v>
      </c>
      <c r="C58" s="203">
        <v>4</v>
      </c>
      <c r="D58" s="203"/>
      <c r="E58" s="203"/>
      <c r="F58" s="203"/>
      <c r="G58" s="203"/>
      <c r="H58" s="203"/>
      <c r="I58" s="255"/>
      <c r="J58" s="255"/>
      <c r="K58" s="255"/>
      <c r="L58" s="255"/>
      <c r="M58" s="255"/>
      <c r="N58" s="255"/>
      <c r="O58" s="255"/>
      <c r="P58" s="255"/>
      <c r="Q58" s="255"/>
      <c r="R58" s="255"/>
      <c r="S58" s="255"/>
      <c r="T58" s="255"/>
      <c r="U58" s="255"/>
    </row>
    <row r="59" spans="1:21" s="6" customFormat="1" ht="57" customHeight="1">
      <c r="A59" s="217"/>
      <c r="B59" s="9" t="s">
        <v>74</v>
      </c>
      <c r="C59" s="228">
        <v>160.32</v>
      </c>
      <c r="D59" s="229"/>
      <c r="E59" s="228"/>
      <c r="F59" s="229"/>
      <c r="G59" s="228"/>
      <c r="H59" s="229"/>
      <c r="I59" s="255"/>
      <c r="J59" s="255"/>
      <c r="K59" s="255"/>
      <c r="L59" s="255"/>
      <c r="M59" s="255"/>
      <c r="N59" s="255"/>
      <c r="O59" s="255"/>
      <c r="P59" s="255"/>
      <c r="Q59" s="255"/>
      <c r="R59" s="255"/>
      <c r="S59" s="255"/>
      <c r="T59" s="255"/>
      <c r="U59" s="255"/>
    </row>
    <row r="60" spans="1:21" s="6" customFormat="1" ht="27.6">
      <c r="A60" s="217"/>
      <c r="B60" s="9" t="s">
        <v>75</v>
      </c>
      <c r="C60" s="228">
        <v>230</v>
      </c>
      <c r="D60" s="229"/>
      <c r="E60" s="228"/>
      <c r="F60" s="229"/>
      <c r="G60" s="228"/>
      <c r="H60" s="229"/>
      <c r="I60" s="255"/>
      <c r="J60" s="255"/>
      <c r="K60" s="255"/>
      <c r="L60" s="255"/>
      <c r="M60" s="255"/>
      <c r="N60" s="255"/>
      <c r="O60" s="255"/>
      <c r="P60" s="255"/>
      <c r="Q60" s="255"/>
      <c r="R60" s="255"/>
      <c r="S60" s="255"/>
      <c r="T60" s="255"/>
      <c r="U60" s="255"/>
    </row>
    <row r="61" spans="1:21" s="6" customFormat="1" ht="27.6">
      <c r="A61" s="217"/>
      <c r="B61" s="9" t="s">
        <v>99</v>
      </c>
      <c r="C61" s="203">
        <v>32</v>
      </c>
      <c r="D61" s="203"/>
      <c r="E61" s="203"/>
      <c r="F61" s="203"/>
      <c r="G61" s="203"/>
      <c r="H61" s="203"/>
      <c r="I61" s="255"/>
      <c r="J61" s="255"/>
      <c r="K61" s="255"/>
      <c r="L61" s="255"/>
      <c r="M61" s="255"/>
      <c r="N61" s="255"/>
      <c r="O61" s="255"/>
      <c r="P61" s="255"/>
      <c r="Q61" s="255"/>
      <c r="R61" s="255"/>
      <c r="S61" s="255"/>
      <c r="T61" s="255"/>
      <c r="U61" s="255"/>
    </row>
    <row r="62" spans="1:21" s="6" customFormat="1">
      <c r="A62" s="217"/>
      <c r="B62" s="29" t="s">
        <v>72</v>
      </c>
      <c r="C62" s="197" t="s">
        <v>312</v>
      </c>
      <c r="D62" s="197"/>
      <c r="E62" s="197" t="s">
        <v>52</v>
      </c>
      <c r="F62" s="197"/>
      <c r="G62" s="197" t="s">
        <v>52</v>
      </c>
      <c r="H62" s="197"/>
      <c r="I62" s="255"/>
      <c r="J62" s="255"/>
      <c r="K62" s="255"/>
      <c r="L62" s="255"/>
      <c r="M62" s="255"/>
      <c r="N62" s="255"/>
      <c r="O62" s="255"/>
      <c r="P62" s="255"/>
      <c r="Q62" s="255"/>
      <c r="R62" s="255"/>
      <c r="S62" s="255"/>
      <c r="T62" s="255"/>
      <c r="U62" s="255"/>
    </row>
    <row r="63" spans="1:21" s="6" customFormat="1">
      <c r="A63" s="217"/>
      <c r="B63" s="10" t="s">
        <v>31</v>
      </c>
      <c r="C63" s="225" t="str">
        <f xml:space="preserve"> IF(AND(C58&gt;=4,AND(C59&gt;225, C61&gt;=16)),"Category C(Exempt)",IF(AND(C58&gt;=2,C61&gt;=2,OR(C62="G3(w/FB Data Width &gt; 128-bit )", C62="G4", C62="G5", C62="G6", C62="G7")),"Category C",IF(OR(C62="G1", C62="G2", C62="G3(w/FB Data Width &lt;= 128-bit )", C62="G3(w/FB Data Width &gt; 128-bit )", C62="G4", C62="G5", C62="G6", C62="G7"),"Category B",IF(OR(C58="",C61="", C62=""),"","Category A"))))</f>
        <v>Category C</v>
      </c>
      <c r="D63" s="225"/>
      <c r="E63" s="225" t="str">
        <f t="shared" ref="E63" si="2" xml:space="preserve"> IF(AND(E58&gt;=4,AND(E59&gt;225, E61&gt;=16)),"Category C(Exempt)",IF(AND(E58&gt;=2,E61&gt;=2,OR(E62="G3(w/FB Data Width &gt; 128-bit )", E62="G4", E62="G5", E62="G6", E62="G7")),"Category C",IF(OR(E62="G1", E62="G2", E62="G3(w/FB Data Width &lt;= 128-bit )", E62="G3(w/FB Data Width &gt; 128-bit )", E62="G4", E62="G5", E62="G6", E62="G7"),"Category B",IF(OR(E58="",E61="", E62=""),"","Category A"))))</f>
        <v/>
      </c>
      <c r="F63" s="225"/>
      <c r="G63" s="225" t="str">
        <f t="shared" ref="G63" si="3" xml:space="preserve"> IF(AND(G58&gt;=4,AND(G59&gt;225, G61&gt;=16)),"Category C(Exempt)",IF(AND(G58&gt;=2,G61&gt;=2,OR(G62="G3(w/FB Data Width &gt; 128-bit )", G62="G4", G62="G5", G62="G6", G62="G7")),"Category C",IF(OR(G62="G1", G62="G2", G62="G3(w/FB Data Width &lt;= 128-bit )", G62="G3(w/FB Data Width &gt; 128-bit )", G62="G4", G62="G5", G62="G6", G62="G7"),"Category B",IF(OR(G58="",G61="", G62=""),"","Category A"))))</f>
        <v/>
      </c>
      <c r="H63" s="225"/>
      <c r="I63" s="255"/>
      <c r="J63" s="255"/>
      <c r="K63" s="255"/>
      <c r="L63" s="255"/>
      <c r="M63" s="255"/>
      <c r="N63" s="255"/>
      <c r="O63" s="255"/>
      <c r="P63" s="255"/>
      <c r="Q63" s="255"/>
      <c r="R63" s="255"/>
      <c r="S63" s="255"/>
      <c r="T63" s="255"/>
      <c r="U63" s="255"/>
    </row>
    <row r="64" spans="1:21" s="6" customFormat="1">
      <c r="A64" s="218"/>
      <c r="B64" s="10" t="s">
        <v>69</v>
      </c>
      <c r="C64" s="226">
        <f>IF(C63="Category A",4,IF(C63="Category B",4,IF(C63="Category C",4,IF(C63="Category C(Exempt)",0,""))))</f>
        <v>4</v>
      </c>
      <c r="D64" s="227"/>
      <c r="E64" s="226" t="str">
        <f>IF(E63="Category A",4,IF(E63="Category B",4,IF(E63="Category C",4,IF(E63="Category C(Exempt)",0,""))))</f>
        <v/>
      </c>
      <c r="F64" s="227"/>
      <c r="G64" s="226" t="str">
        <f t="shared" ref="G64" si="4">IF(G63="Category A",4,IF(G63="Category B",4,IF(G63="Category C",4,IF(G63="Category C(Exempt)",0,""))))</f>
        <v/>
      </c>
      <c r="H64" s="227"/>
      <c r="I64" s="255"/>
      <c r="J64" s="255"/>
      <c r="K64" s="255"/>
      <c r="L64" s="255"/>
      <c r="M64" s="255"/>
      <c r="N64" s="255"/>
      <c r="O64" s="255"/>
      <c r="P64" s="255"/>
      <c r="Q64" s="255"/>
      <c r="R64" s="255"/>
      <c r="S64" s="255"/>
      <c r="T64" s="255"/>
      <c r="U64" s="255"/>
    </row>
    <row r="65" spans="1:21" ht="27.75" customHeight="1">
      <c r="A65" s="216" t="s">
        <v>84</v>
      </c>
      <c r="B65" s="256" t="s">
        <v>96</v>
      </c>
      <c r="C65" s="257"/>
      <c r="D65" s="257"/>
      <c r="E65" s="257"/>
      <c r="F65" s="257"/>
      <c r="G65" s="257"/>
      <c r="H65" s="257"/>
      <c r="I65" s="257"/>
      <c r="J65" s="257"/>
      <c r="K65" s="257"/>
      <c r="L65" s="257"/>
      <c r="M65" s="257"/>
      <c r="N65" s="257"/>
      <c r="O65" s="257"/>
      <c r="P65" s="257"/>
      <c r="Q65" s="257"/>
      <c r="R65" s="257"/>
      <c r="S65" s="257"/>
      <c r="T65" s="257"/>
      <c r="U65" s="258"/>
    </row>
    <row r="66" spans="1:21" ht="41.4">
      <c r="A66" s="217"/>
      <c r="B66" s="69" t="s">
        <v>65</v>
      </c>
      <c r="C66" s="230" t="s">
        <v>292</v>
      </c>
      <c r="D66" s="230"/>
      <c r="E66" s="230" t="s">
        <v>52</v>
      </c>
      <c r="F66" s="230"/>
      <c r="G66" s="230" t="s">
        <v>53</v>
      </c>
      <c r="H66" s="230"/>
      <c r="I66" s="74"/>
      <c r="J66" s="74"/>
      <c r="K66" s="74"/>
      <c r="L66" s="74"/>
      <c r="M66" s="74"/>
      <c r="N66" s="74"/>
      <c r="O66" s="74"/>
      <c r="P66" s="74"/>
      <c r="Q66" s="74"/>
      <c r="R66" s="74"/>
      <c r="S66" s="74"/>
      <c r="T66" s="74"/>
      <c r="U66" s="74"/>
    </row>
    <row r="67" spans="1:21">
      <c r="A67" s="217"/>
      <c r="B67" s="8" t="s">
        <v>97</v>
      </c>
      <c r="C67" s="228">
        <v>2</v>
      </c>
      <c r="D67" s="229"/>
      <c r="E67" s="228"/>
      <c r="F67" s="229"/>
      <c r="G67" s="228"/>
      <c r="H67" s="229"/>
      <c r="I67" s="74"/>
      <c r="J67" s="74"/>
      <c r="K67" s="74"/>
      <c r="L67" s="74"/>
      <c r="M67" s="74"/>
      <c r="N67" s="74"/>
      <c r="O67" s="74"/>
      <c r="P67" s="74"/>
      <c r="Q67" s="74"/>
      <c r="R67" s="74"/>
      <c r="S67" s="74"/>
      <c r="T67" s="74"/>
      <c r="U67" s="74"/>
    </row>
    <row r="68" spans="1:21" ht="39" customHeight="1">
      <c r="A68" s="217"/>
      <c r="B68" s="8" t="s">
        <v>70</v>
      </c>
      <c r="C68" s="225">
        <f>IF(C66="Select","",IF(C66="Yes",(3*C67),IF(C66="No",0)))</f>
        <v>6</v>
      </c>
      <c r="D68" s="225"/>
      <c r="E68" s="225" t="str">
        <f t="shared" ref="E68" si="5">IF(E66="Select","",IF(E66="Yes",(3*E67),IF(E66="No",0)))</f>
        <v/>
      </c>
      <c r="F68" s="225"/>
      <c r="G68" s="225" t="str">
        <f t="shared" ref="G68" si="6">IF(G66="Select","",IF(G66="Yes",(3*G67),IF(G66="No",0)))</f>
        <v/>
      </c>
      <c r="H68" s="225"/>
      <c r="I68" s="74"/>
      <c r="J68" s="74"/>
      <c r="K68" s="74"/>
      <c r="L68" s="74"/>
      <c r="M68" s="74"/>
      <c r="N68" s="74"/>
      <c r="O68" s="74"/>
      <c r="P68" s="74"/>
      <c r="Q68" s="74"/>
      <c r="R68" s="74"/>
      <c r="S68" s="74"/>
      <c r="T68" s="74"/>
      <c r="U68" s="74"/>
    </row>
    <row r="69" spans="1:21" ht="27.6">
      <c r="A69" s="217"/>
      <c r="B69" s="8" t="s">
        <v>66</v>
      </c>
      <c r="C69" s="225" t="str">
        <f>IF(C62="Select","",C62)</f>
        <v>G7</v>
      </c>
      <c r="D69" s="225"/>
      <c r="E69" s="225" t="str">
        <f t="shared" ref="E69" si="7">IF(E62="Select","",E62)</f>
        <v/>
      </c>
      <c r="F69" s="225"/>
      <c r="G69" s="225" t="str">
        <f t="shared" ref="G69" si="8">IF(G62="Select","",G62)</f>
        <v/>
      </c>
      <c r="H69" s="225"/>
      <c r="I69" s="74"/>
      <c r="J69" s="74"/>
      <c r="K69" s="74"/>
      <c r="L69" s="74"/>
      <c r="M69" s="74"/>
      <c r="N69" s="74"/>
      <c r="O69" s="74"/>
      <c r="P69" s="74"/>
      <c r="Q69" s="74"/>
      <c r="R69" s="74"/>
      <c r="S69" s="74"/>
      <c r="T69" s="74"/>
      <c r="U69" s="74"/>
    </row>
    <row r="70" spans="1:21" ht="41.4">
      <c r="A70" s="217"/>
      <c r="B70" s="8" t="s">
        <v>70</v>
      </c>
      <c r="C70" s="225">
        <f>IF(C55="Stage 1(2014.07.01)",K70,IF(C55="Stage 2(2016.01.01)",L70,""))</f>
        <v>0</v>
      </c>
      <c r="D70" s="225"/>
      <c r="E70" s="225">
        <f>IF(C55="Stage 1(2014.07.01)",M70,IF(C55="Stage 2(2016.01.01)",N70,""))</f>
        <v>0</v>
      </c>
      <c r="F70" s="225"/>
      <c r="G70" s="225">
        <f>IF(C55="Stage 1(2014.07.01)",O70,IF(C55="Stage 2(2016.01.01)",P70,""))</f>
        <v>0</v>
      </c>
      <c r="H70" s="225"/>
      <c r="I70" s="74"/>
      <c r="J70" s="74"/>
      <c r="K70" s="74"/>
      <c r="L70" s="74"/>
      <c r="M70" s="74"/>
      <c r="N70" s="74"/>
      <c r="O70" s="74"/>
      <c r="P70" s="74"/>
      <c r="Q70" s="74"/>
      <c r="R70" s="74"/>
      <c r="S70" s="74"/>
      <c r="T70" s="74"/>
      <c r="U70" s="74"/>
    </row>
    <row r="71" spans="1:21" ht="41.4">
      <c r="A71" s="217"/>
      <c r="B71" s="8" t="s">
        <v>67</v>
      </c>
      <c r="C71" s="197" t="s">
        <v>52</v>
      </c>
      <c r="D71" s="197"/>
      <c r="E71" s="197" t="s">
        <v>52</v>
      </c>
      <c r="F71" s="197"/>
      <c r="G71" s="197" t="s">
        <v>52</v>
      </c>
      <c r="H71" s="197"/>
      <c r="I71" s="74"/>
      <c r="J71" s="74"/>
      <c r="K71" s="74"/>
      <c r="L71" s="74"/>
      <c r="M71" s="74"/>
      <c r="N71" s="74"/>
      <c r="O71" s="74"/>
      <c r="P71" s="74"/>
      <c r="Q71" s="74"/>
      <c r="R71" s="74"/>
      <c r="S71" s="74"/>
      <c r="T71" s="74"/>
      <c r="U71" s="74"/>
    </row>
    <row r="72" spans="1:21" ht="41.4">
      <c r="A72" s="217"/>
      <c r="B72" s="8" t="s">
        <v>70</v>
      </c>
      <c r="C72" s="225">
        <f>IF(C55="Stage 1(2014.07.01)",K72,IF(C55="Stage 2(2016.01.01)",L72,""))</f>
        <v>0</v>
      </c>
      <c r="D72" s="225"/>
      <c r="E72" s="225" t="str">
        <f t="shared" ref="E72" si="9">IF(E55="Stage 1(2014.07.01)",M72,IF(E55="Stage 2(2016.01.01)",N72,""))</f>
        <v/>
      </c>
      <c r="F72" s="225"/>
      <c r="G72" s="225" t="str">
        <f t="shared" ref="G72" si="10">IF(G55="Stage 1(2014.07.01)",O72,IF(G55="Stage 2(2016.01.01)",P72,""))</f>
        <v/>
      </c>
      <c r="H72" s="225"/>
      <c r="I72" s="74"/>
      <c r="J72" s="74"/>
      <c r="K72" s="74"/>
      <c r="L72" s="74"/>
      <c r="M72" s="74"/>
      <c r="N72" s="74"/>
      <c r="O72" s="74"/>
      <c r="P72" s="74"/>
      <c r="Q72" s="74"/>
      <c r="R72" s="74"/>
      <c r="S72" s="74"/>
      <c r="T72" s="74"/>
      <c r="U72" s="74"/>
    </row>
    <row r="73" spans="1:21" ht="41.4">
      <c r="A73" s="217"/>
      <c r="B73" s="8" t="s">
        <v>68</v>
      </c>
      <c r="C73" s="197" t="s">
        <v>293</v>
      </c>
      <c r="D73" s="197"/>
      <c r="E73" s="197" t="s">
        <v>53</v>
      </c>
      <c r="F73" s="197"/>
      <c r="G73" s="197" t="s">
        <v>52</v>
      </c>
      <c r="H73" s="197"/>
      <c r="I73" s="74"/>
      <c r="J73" s="74"/>
      <c r="K73" s="74"/>
      <c r="L73" s="74"/>
      <c r="M73" s="74"/>
      <c r="N73" s="74"/>
      <c r="O73" s="74"/>
      <c r="P73" s="74"/>
      <c r="Q73" s="74"/>
      <c r="R73" s="74"/>
      <c r="S73" s="74"/>
      <c r="T73" s="74"/>
      <c r="U73" s="74"/>
    </row>
    <row r="74" spans="1:21">
      <c r="A74" s="217"/>
      <c r="B74" s="8" t="s">
        <v>97</v>
      </c>
      <c r="C74" s="228">
        <v>0</v>
      </c>
      <c r="D74" s="229"/>
      <c r="E74" s="228"/>
      <c r="F74" s="229"/>
      <c r="G74" s="228"/>
      <c r="H74" s="229"/>
      <c r="I74" s="74"/>
      <c r="J74" s="74"/>
      <c r="K74" s="74"/>
      <c r="L74" s="74"/>
      <c r="M74" s="74"/>
      <c r="N74" s="74"/>
      <c r="O74" s="74"/>
      <c r="P74" s="74"/>
      <c r="Q74" s="74"/>
      <c r="R74" s="74"/>
      <c r="S74" s="74"/>
      <c r="T74" s="74"/>
      <c r="U74" s="74"/>
    </row>
    <row r="75" spans="1:21" ht="41.4">
      <c r="A75" s="217"/>
      <c r="B75" s="8" t="s">
        <v>70</v>
      </c>
      <c r="C75" s="225">
        <f>IF(C73="Select","",IF(C73="Yes",(2.1*C74),IF(C73="No",0)))</f>
        <v>0</v>
      </c>
      <c r="D75" s="225"/>
      <c r="E75" s="225" t="str">
        <f t="shared" ref="E75" si="11">IF(E73="Select","",IF(E73="Yes",(2.1*E74),IF(E73="No",0)))</f>
        <v/>
      </c>
      <c r="F75" s="225"/>
      <c r="G75" s="225" t="str">
        <f t="shared" ref="G75" si="12">IF(G73="Select","",IF(G73="Yes",(2.1*G74),IF(G73="No",0)))</f>
        <v/>
      </c>
      <c r="H75" s="225"/>
      <c r="I75" s="74"/>
      <c r="J75" s="74"/>
      <c r="K75" s="74"/>
      <c r="L75" s="74"/>
      <c r="M75" s="74"/>
      <c r="N75" s="74"/>
      <c r="O75" s="74"/>
      <c r="P75" s="74"/>
      <c r="Q75" s="74"/>
      <c r="R75" s="74"/>
      <c r="S75" s="74"/>
      <c r="T75" s="74"/>
      <c r="U75" s="74"/>
    </row>
    <row r="76" spans="1:21" ht="27.6">
      <c r="A76" s="217"/>
      <c r="B76" s="8" t="s">
        <v>99</v>
      </c>
      <c r="C76" s="225">
        <f>IF(C61=0,"",C61)</f>
        <v>32</v>
      </c>
      <c r="D76" s="225"/>
      <c r="E76" s="225" t="str">
        <f t="shared" ref="E76" si="13">IF(E61=0,"",E61)</f>
        <v/>
      </c>
      <c r="F76" s="225"/>
      <c r="G76" s="225" t="str">
        <f t="shared" ref="G76" si="14">IF(G61=0,"",G61)</f>
        <v/>
      </c>
      <c r="H76" s="225"/>
      <c r="I76" s="74"/>
      <c r="J76" s="74"/>
      <c r="K76" s="74"/>
      <c r="L76" s="74"/>
      <c r="M76" s="74"/>
      <c r="N76" s="74"/>
      <c r="O76" s="74"/>
      <c r="P76" s="74"/>
      <c r="Q76" s="74"/>
      <c r="R76" s="74"/>
      <c r="S76" s="74"/>
      <c r="T76" s="74"/>
      <c r="U76" s="74"/>
    </row>
    <row r="77" spans="1:21" ht="55.2">
      <c r="A77" s="218"/>
      <c r="B77" s="8" t="s">
        <v>98</v>
      </c>
      <c r="C77" s="231">
        <f>IF(C64="","",IF(C64=4,IF(C76&gt;C64,((C76-4)*0.4),0)))</f>
        <v>11.200000000000001</v>
      </c>
      <c r="D77" s="231"/>
      <c r="E77" s="231" t="str">
        <f t="shared" ref="E77" si="15">IF(E64="","",IF(E64=4,IF(E76&gt;E64,((E76-4)*0.4),0)))</f>
        <v/>
      </c>
      <c r="F77" s="231"/>
      <c r="G77" s="231" t="str">
        <f t="shared" ref="G77" si="16">IF(G64="","",IF(G64=4,IF(G76&gt;G64,((G76-4)*0.4),0)))</f>
        <v/>
      </c>
      <c r="H77" s="231"/>
      <c r="I77" s="74"/>
      <c r="J77" s="74"/>
      <c r="K77" s="74"/>
      <c r="L77" s="74"/>
      <c r="M77" s="74"/>
      <c r="N77" s="74"/>
      <c r="O77" s="74"/>
      <c r="P77" s="74"/>
      <c r="Q77" s="74"/>
      <c r="R77" s="74"/>
      <c r="S77" s="74"/>
      <c r="T77" s="74"/>
      <c r="U77" s="74"/>
    </row>
    <row r="78" spans="1:21" ht="27.6">
      <c r="A78" s="216" t="s">
        <v>89</v>
      </c>
      <c r="B78" s="13" t="s">
        <v>47</v>
      </c>
      <c r="C78" s="203">
        <v>0.35699999999999998</v>
      </c>
      <c r="D78" s="203"/>
      <c r="E78" s="203"/>
      <c r="F78" s="203"/>
      <c r="G78" s="203"/>
      <c r="H78" s="203"/>
      <c r="I78" s="74"/>
      <c r="J78" s="74"/>
      <c r="K78" s="74"/>
      <c r="L78" s="74"/>
      <c r="M78" s="74"/>
      <c r="N78" s="74"/>
      <c r="O78" s="74"/>
      <c r="P78" s="74"/>
      <c r="Q78" s="74"/>
      <c r="R78" s="74"/>
      <c r="S78" s="74"/>
      <c r="T78" s="74"/>
      <c r="U78" s="74"/>
    </row>
    <row r="79" spans="1:21" ht="27.6">
      <c r="A79" s="217"/>
      <c r="B79" s="13" t="s">
        <v>77</v>
      </c>
      <c r="C79" s="203">
        <v>0.46899999999999997</v>
      </c>
      <c r="D79" s="203"/>
      <c r="E79" s="203"/>
      <c r="F79" s="203"/>
      <c r="G79" s="203"/>
      <c r="H79" s="203"/>
      <c r="I79" s="74"/>
      <c r="J79" s="74"/>
      <c r="K79" s="74"/>
      <c r="L79" s="74"/>
      <c r="M79" s="74"/>
      <c r="N79" s="74"/>
      <c r="O79" s="74"/>
      <c r="P79" s="74"/>
      <c r="Q79" s="74"/>
      <c r="R79" s="74"/>
      <c r="S79" s="74"/>
      <c r="T79" s="74"/>
      <c r="U79" s="74"/>
    </row>
    <row r="80" spans="1:21" ht="27.6">
      <c r="A80" s="217"/>
      <c r="B80" s="13" t="s">
        <v>78</v>
      </c>
      <c r="C80" s="203">
        <v>0.27600000000000002</v>
      </c>
      <c r="D80" s="203"/>
      <c r="E80" s="203"/>
      <c r="F80" s="203"/>
      <c r="G80" s="203"/>
      <c r="H80" s="203"/>
      <c r="I80" s="74"/>
      <c r="J80" s="74"/>
      <c r="K80" s="74"/>
      <c r="L80" s="74"/>
      <c r="M80" s="74"/>
      <c r="N80" s="74"/>
      <c r="O80" s="74"/>
      <c r="P80" s="74"/>
      <c r="Q80" s="74"/>
      <c r="R80" s="74"/>
      <c r="S80" s="74"/>
      <c r="T80" s="74"/>
      <c r="U80" s="74"/>
    </row>
    <row r="81" spans="1:21" ht="27.6">
      <c r="A81" s="217"/>
      <c r="B81" s="13" t="s">
        <v>79</v>
      </c>
      <c r="C81" s="203">
        <v>1.212</v>
      </c>
      <c r="D81" s="203"/>
      <c r="E81" s="203"/>
      <c r="F81" s="203"/>
      <c r="G81" s="203"/>
      <c r="H81" s="203"/>
      <c r="I81" s="74"/>
      <c r="J81" s="74"/>
      <c r="K81" s="74"/>
      <c r="L81" s="74"/>
      <c r="M81" s="74"/>
      <c r="N81" s="74"/>
      <c r="O81" s="74"/>
      <c r="P81" s="74"/>
      <c r="Q81" s="74"/>
      <c r="R81" s="74"/>
      <c r="S81" s="74"/>
      <c r="T81" s="74"/>
      <c r="U81" s="74"/>
    </row>
    <row r="82" spans="1:21" ht="27.6">
      <c r="A82" s="217"/>
      <c r="B82" s="13" t="s">
        <v>80</v>
      </c>
      <c r="C82" s="203">
        <v>1.298</v>
      </c>
      <c r="D82" s="203"/>
      <c r="E82" s="203"/>
      <c r="F82" s="203"/>
      <c r="G82" s="203"/>
      <c r="H82" s="203"/>
      <c r="I82" s="74"/>
      <c r="J82" s="74"/>
      <c r="K82" s="74"/>
      <c r="L82" s="74"/>
      <c r="M82" s="74"/>
      <c r="N82" s="74"/>
      <c r="O82" s="74"/>
      <c r="P82" s="74"/>
      <c r="Q82" s="74"/>
      <c r="R82" s="74"/>
      <c r="S82" s="74"/>
      <c r="T82" s="74"/>
      <c r="U82" s="74"/>
    </row>
    <row r="83" spans="1:21">
      <c r="A83" s="217"/>
      <c r="B83" s="13" t="s">
        <v>81</v>
      </c>
      <c r="C83" s="203">
        <v>29.757000000000001</v>
      </c>
      <c r="D83" s="203"/>
      <c r="E83" s="203"/>
      <c r="F83" s="203"/>
      <c r="G83" s="203"/>
      <c r="H83" s="203"/>
      <c r="I83" s="74"/>
      <c r="J83" s="74"/>
      <c r="K83" s="74"/>
      <c r="L83" s="74"/>
      <c r="M83" s="74"/>
      <c r="N83" s="74"/>
      <c r="O83" s="74"/>
      <c r="P83" s="74"/>
      <c r="Q83" s="74"/>
      <c r="R83" s="74"/>
      <c r="S83" s="74"/>
      <c r="T83" s="74"/>
      <c r="U83" s="74"/>
    </row>
    <row r="84" spans="1:21" ht="27.6">
      <c r="A84" s="217"/>
      <c r="B84" s="20" t="s">
        <v>112</v>
      </c>
      <c r="C84" s="226" t="str">
        <f>IF(OR(C78=0,C79=0,C80=0,C81=0,C82=0),"Data Checking ...",IF(AND(C78&lt;=0.5,C79&lt;=1,OR(C80="N/A",C80="NA",C80="N.A.",C80="Not apply",C80&lt;=1.7),C81&lt;=3,OR(C82="N/A",C82="N/A",C82="NA",C80="N.A.",C82="Not apply",C82&lt;=3.7)),"Compliance","False"))</f>
        <v>Compliance</v>
      </c>
      <c r="D84" s="227"/>
      <c r="E84" s="226" t="str">
        <f t="shared" ref="E84" si="17">IF(OR(E78=0,E79=0,E80=0,E81=0,E82=0),"Data Checking ...",IF(AND(E78&lt;=0.5,E79&lt;=1,OR(E80="N/A",E80="NA",E80="N.A.",E80="Not apply",E80&lt;=1.7),E81&lt;=3,OR(E82="N/A",E82="N/A",E82="NA",E80="N.A.",E82="Not apply",E82&lt;=3.7)),"Compliance","False"))</f>
        <v>Data Checking ...</v>
      </c>
      <c r="F84" s="227"/>
      <c r="G84" s="226" t="str">
        <f t="shared" ref="G84" si="18">IF(OR(G78=0,G79=0,G80=0,G81=0,G82=0),"Data Checking ...",IF(AND(G78&lt;=0.5,G79&lt;=1,OR(G80="N/A",G80="NA",G80="N.A.",G80="Not apply",G80&lt;=1.7),G81&lt;=3,OR(G82="N/A",G82="N/A",G82="NA",G80="N.A.",G82="Not apply",G82&lt;=3.7)),"Compliance","False"))</f>
        <v>Data Checking ...</v>
      </c>
      <c r="H84" s="227"/>
      <c r="I84" s="74"/>
      <c r="J84" s="74"/>
      <c r="K84" s="75" t="s">
        <v>294</v>
      </c>
      <c r="L84" s="75" t="s">
        <v>295</v>
      </c>
      <c r="M84" s="75" t="s">
        <v>294</v>
      </c>
      <c r="N84" s="75" t="s">
        <v>295</v>
      </c>
      <c r="O84" s="75" t="s">
        <v>294</v>
      </c>
      <c r="P84" s="75" t="s">
        <v>295</v>
      </c>
      <c r="Q84" s="75" t="s">
        <v>294</v>
      </c>
      <c r="R84" s="75" t="s">
        <v>295</v>
      </c>
      <c r="S84" s="74"/>
      <c r="T84" s="74"/>
      <c r="U84" s="74"/>
    </row>
    <row r="85" spans="1:21" ht="27.6">
      <c r="A85" s="217"/>
      <c r="B85" s="8" t="s">
        <v>85</v>
      </c>
      <c r="C85" s="231" t="str">
        <f>IF(C55="Stage 1(2014.07.01)",K85,IF(C55="Stage 2(2016.01.01)",L85,""))</f>
        <v>80.5</v>
      </c>
      <c r="D85" s="231"/>
      <c r="E85" s="231" t="str">
        <f t="shared" ref="E85" si="19">IF(E55="Stage 1(2014.07.01)",M85,IF(E55="Stage 2(2016.01.01)",N85,""))</f>
        <v/>
      </c>
      <c r="F85" s="231"/>
      <c r="G85" s="231" t="str">
        <f t="shared" ref="G85" si="20">IF(G55="Stage 1(2014.07.01)",O85,IF(G55="Stage 2(2016.01.01)",P85,""))</f>
        <v/>
      </c>
      <c r="H85" s="231"/>
      <c r="I85" s="74"/>
      <c r="J85" s="74"/>
      <c r="K85" s="76" t="str">
        <f>IF(C63="Category A","36",IF(C63="Category B","48",IF(C63="Category C","80.5","")))</f>
        <v>80.5</v>
      </c>
      <c r="L85" s="76" t="str">
        <f>IF(C63="Category A","27",IF(C63="Category B","36",IF(C63="Category C","60.5","")))</f>
        <v>60.5</v>
      </c>
      <c r="M85" s="76" t="str">
        <f>IF(E63="Category A","36",IF(E63="Category B","48",IF(E63="Category C","80.5","0")))</f>
        <v>0</v>
      </c>
      <c r="N85" s="76" t="str">
        <f>IF(E63="Category A","27",IF(E63="Category B","36",IF(E63="Category C","60.5","0")))</f>
        <v>0</v>
      </c>
      <c r="O85" s="76" t="str">
        <f>IF(G63="Category A","36",IF(G63="Category B","48",IF(G63="Category C","80.5","0")))</f>
        <v>0</v>
      </c>
      <c r="P85" s="76" t="str">
        <f>IF(G63="Category A","27",IF(G63="Category B","36",IF(G63="Category C","60.5","0")))</f>
        <v>0</v>
      </c>
      <c r="Q85" s="76" t="str">
        <f>IF(I63="Category A","36",IF(I63="Category B","48",IF(I63="Category C","80.5","0")))</f>
        <v>0</v>
      </c>
      <c r="R85" s="76" t="str">
        <f>IF(I63="Category A","27",IF(I63="Category B","36",IF(I63="Category C","60.5","0")))</f>
        <v>0</v>
      </c>
      <c r="S85" s="74"/>
      <c r="T85" s="74"/>
      <c r="U85" s="74"/>
    </row>
    <row r="86" spans="1:21" ht="27.6">
      <c r="A86" s="217"/>
      <c r="B86" s="8" t="s">
        <v>86</v>
      </c>
      <c r="C86" s="252">
        <f>SUM(IF(C68="",0,VALUE(C68)),IF(C70="",0,VALUE(C70)),IF(C72="",0,VALUE(C72)),IF(C75="",0,VALUE(C75)),IF(C77="",0,VALUE(C77)))</f>
        <v>17.200000000000003</v>
      </c>
      <c r="D86" s="253"/>
      <c r="E86" s="252">
        <f t="shared" ref="E86" si="21">SUM(IF(E68="",0,VALUE(E68)),IF(E70="",0,VALUE(E70)),IF(E72="",0,VALUE(E72)),IF(E75="",0,VALUE(E75)),IF(E77="",0,VALUE(E77)))</f>
        <v>0</v>
      </c>
      <c r="F86" s="253"/>
      <c r="G86" s="252">
        <f t="shared" ref="G86" si="22">SUM(IF(G68="",0,VALUE(G68)),IF(G70="",0,VALUE(G70)),IF(G72="",0,VALUE(G72)),IF(G75="",0,VALUE(G75)),IF(G77="",0,VALUE(G77)))</f>
        <v>0</v>
      </c>
      <c r="H86" s="253"/>
      <c r="I86" s="74"/>
      <c r="J86" s="74"/>
      <c r="K86" s="74"/>
      <c r="L86" s="74"/>
      <c r="M86" s="74"/>
      <c r="N86" s="74"/>
      <c r="O86" s="74"/>
      <c r="P86" s="74"/>
      <c r="Q86" s="74"/>
      <c r="R86" s="74"/>
      <c r="S86" s="74"/>
      <c r="T86" s="74"/>
      <c r="U86" s="74"/>
    </row>
    <row r="87" spans="1:21" ht="45" customHeight="1">
      <c r="A87" s="217"/>
      <c r="B87" s="8" t="s">
        <v>88</v>
      </c>
      <c r="C87" s="231">
        <f>IF(OR(C85="",C86=""),"",(C85+C86))</f>
        <v>97.7</v>
      </c>
      <c r="D87" s="231"/>
      <c r="E87" s="231" t="str">
        <f t="shared" ref="E87" si="23">IF(OR(E85="",E86=""),"",(E85+E86))</f>
        <v/>
      </c>
      <c r="F87" s="231"/>
      <c r="G87" s="231" t="str">
        <f t="shared" ref="G87" si="24">IF(OR(G85="",G86=""),"",(G85+G86))</f>
        <v/>
      </c>
      <c r="H87" s="231"/>
      <c r="I87" s="74"/>
      <c r="J87" s="74"/>
      <c r="K87" s="74"/>
      <c r="L87" s="74"/>
      <c r="M87" s="74"/>
      <c r="N87" s="74"/>
      <c r="O87" s="74"/>
      <c r="P87" s="74"/>
      <c r="Q87" s="74"/>
      <c r="R87" s="74"/>
      <c r="S87" s="74"/>
      <c r="T87" s="74"/>
      <c r="U87" s="74"/>
    </row>
    <row r="88" spans="1:21" ht="27.6">
      <c r="A88" s="217"/>
      <c r="B88" s="8" t="s">
        <v>87</v>
      </c>
      <c r="C88" s="231">
        <f>IF(AND(C46="Select",C47="Select"),"WOL Selection",8.76*(0.6*IF(C47="Yes",C80,C79)+0.1*IF(C46="Yes",C82,C81)+0.3*C83))</f>
        <v>80.789100000000005</v>
      </c>
      <c r="D88" s="231"/>
      <c r="E88" s="231" t="str">
        <f t="shared" ref="E88" si="25">IF(AND(E46="Select",E47="Select"),"WOL Selection",8.76*(0.6*IF(E47="Yes",E80,E79)+0.1*IF(E46="Yes",E82,E81)+0.3*E83))</f>
        <v>WOL Selection</v>
      </c>
      <c r="F88" s="231"/>
      <c r="G88" s="231" t="str">
        <f t="shared" ref="G88" si="26">IF(AND(G46="Select",G47="Select"),"WOL Selection",8.76*(0.6*IF(G47="Yes",G80,G79)+0.1*IF(G46="Yes",G82,G81)+0.3*G83))</f>
        <v>WOL Selection</v>
      </c>
      <c r="H88" s="231"/>
      <c r="I88" s="74"/>
      <c r="J88" s="74"/>
      <c r="K88" s="74"/>
      <c r="L88" s="74"/>
      <c r="M88" s="74"/>
      <c r="N88" s="74"/>
      <c r="O88" s="74"/>
      <c r="P88" s="74"/>
      <c r="Q88" s="74"/>
      <c r="R88" s="74"/>
      <c r="S88" s="74"/>
      <c r="T88" s="74"/>
      <c r="U88" s="74"/>
    </row>
    <row r="89" spans="1:21" ht="38.25" customHeight="1">
      <c r="A89" s="217"/>
      <c r="B89" s="19" t="s">
        <v>114</v>
      </c>
      <c r="C89" s="251" t="str">
        <f>IF(OR(AND(C83&lt;6,C83&gt;0),AND('General Information'!E69&lt;9,'General Information'!E69&gt;0)),"Out of Lot 3 Scope (Idle power &lt;6W or Viewable diagonal screen size &lt;9 inches)",IF(OR(C85="",C86="",C87="",OR(C88="",C88="WOL Selection"),C53="Select")," Data Checking ...",IF(OR(C63="Category C(Exempt)",C53="Exempt"),"Exempt",IF(AND(C87&gt;=C88,C53="Meet"),"Compliance","False"))))</f>
        <v>Compliance</v>
      </c>
      <c r="D89" s="251"/>
      <c r="E89" s="251" t="str">
        <f>IF(OR(AND(E83&lt;6,E83&gt;0),AND('General Information'!G69&lt;9,'General Information'!G69&gt;0)),"Out of Lot 3 Scope (Idle power &lt;6W or Viewable diagonal screen size &lt;9 inches)",IF(OR(E85="",E86="",E87="",OR(E88="",E88="WOL Selection"),E53="Select")," Data Checking ...",IF(OR(E63="Category C(Exempt)",E53="Exempt"),"Exempt",IF(AND(E87&gt;=E88,E53="Meet"),"Compliance","False"))))</f>
        <v xml:space="preserve"> Data Checking ...</v>
      </c>
      <c r="F89" s="251"/>
      <c r="G89" s="251" t="str">
        <f>IF(OR(AND(G83&lt;6,G83&gt;0),AND('General Information'!I69&lt;9,'General Information'!I69&gt;0)),"Out of Lot 3 Scope (Idle power &lt;6W or Viewable diagonal screen size &lt;9 inches)",IF(OR(G85="",G86="",G87="",OR(G88="",G88="WOL Selection"),G53="Select")," Data Checking ...",IF(OR(G63="Category C(Exempt)",G53="Exempt"),"Exempt",IF(AND(G87&gt;=G88,G53="Meet"),"Compliance","False"))))</f>
        <v xml:space="preserve"> Data Checking ...</v>
      </c>
      <c r="H89" s="251"/>
      <c r="I89" s="74"/>
      <c r="J89" s="74"/>
      <c r="K89" s="74"/>
      <c r="L89" s="74"/>
      <c r="M89" s="74"/>
      <c r="N89" s="74"/>
      <c r="O89" s="74"/>
      <c r="P89" s="74"/>
      <c r="Q89" s="74"/>
      <c r="R89" s="74"/>
      <c r="S89" s="74"/>
      <c r="T89" s="74"/>
      <c r="U89" s="74"/>
    </row>
    <row r="90" spans="1:21" ht="38.25" customHeight="1">
      <c r="A90" s="218"/>
      <c r="B90" s="19" t="s">
        <v>113</v>
      </c>
      <c r="C90" s="225" t="str">
        <f>IF(C89="Out of Lot 3 Scope (Idle power &lt;6W or Viewable diagonal screen size &lt;9 inches)","Out of Lot 3 Scope (Idle power &lt;6W or Viewable diagonal screen size &lt;9 inches)",IF(AND(C84="Compliance",C89="Compliance"),"Compliance",IF(AND(C84="False",C89="Compliance"),"False",IF(AND(C84="Compliance",C89="False"),"False",IF(AND(C84="False",C89="False"),"False",IF(OR(C63="Category C(Exempt)",C53="Exempt"),"ErP Lot 3 exempt","Data Checking ..."))))))</f>
        <v>Compliance</v>
      </c>
      <c r="D90" s="225"/>
      <c r="E90" s="225" t="str">
        <f t="shared" ref="E90" si="27">IF(E89="Out of Lot 3 Scope (Idle power &lt;6W or Viewable diagonal screen size &lt;9 inches)","Out of Lot 3 Scope (Idle power &lt;6W or Viewable diagonal screen size &lt;9 inches)",IF(AND(E84="Compliance",E89="Compliance"),"Compliance",IF(AND(E84="False",E89="Compliance"),"False",IF(AND(E84="Compliance",E89="False"),"False",IF(AND(E84="False",E89="False"),"False",IF(OR(E63="Category C(Exempt)",E53="Exempt"),"ErP Lot 3 exempt","Data Checking ..."))))))</f>
        <v>Data Checking ...</v>
      </c>
      <c r="F90" s="225"/>
      <c r="G90" s="225" t="str">
        <f t="shared" ref="G90" si="28">IF(G89="Out of Lot 3 Scope (Idle power &lt;6W or Viewable diagonal screen size &lt;9 inches)","Out of Lot 3 Scope (Idle power &lt;6W or Viewable diagonal screen size &lt;9 inches)",IF(AND(G84="Compliance",G89="Compliance"),"Compliance",IF(AND(G84="False",G89="Compliance"),"False",IF(AND(G84="Compliance",G89="False"),"False",IF(AND(G84="False",G89="False"),"False",IF(OR(G63="Category C(Exempt)",G53="Exempt"),"ErP Lot 3 exempt","Data Checking ..."))))))</f>
        <v>Data Checking ...</v>
      </c>
      <c r="H90" s="225"/>
      <c r="I90" s="74"/>
      <c r="J90" s="74"/>
      <c r="K90" s="74"/>
      <c r="L90" s="74"/>
      <c r="M90" s="74"/>
      <c r="N90" s="74"/>
      <c r="O90" s="74"/>
      <c r="P90" s="74"/>
      <c r="Q90" s="74"/>
      <c r="R90" s="74"/>
      <c r="S90" s="74"/>
      <c r="T90" s="74"/>
      <c r="U90" s="74"/>
    </row>
    <row r="98" spans="5:5">
      <c r="E98" s="6" t="s">
        <v>258</v>
      </c>
    </row>
  </sheetData>
  <sheetProtection password="F33E" sheet="1" objects="1" scenarios="1" formatCells="0" selectLockedCells="1"/>
  <mergeCells count="253">
    <mergeCell ref="C52:U52"/>
    <mergeCell ref="I53:U64"/>
    <mergeCell ref="B65:U65"/>
    <mergeCell ref="C21:U21"/>
    <mergeCell ref="C22:U22"/>
    <mergeCell ref="C23:U23"/>
    <mergeCell ref="A25:U25"/>
    <mergeCell ref="C26:U26"/>
    <mergeCell ref="C27:U27"/>
    <mergeCell ref="C28:U28"/>
    <mergeCell ref="C29:U29"/>
    <mergeCell ref="C30:U30"/>
    <mergeCell ref="E58:F58"/>
    <mergeCell ref="G58:H58"/>
    <mergeCell ref="A48:B48"/>
    <mergeCell ref="C48:D48"/>
    <mergeCell ref="E48:F48"/>
    <mergeCell ref="G48:H48"/>
    <mergeCell ref="A49:B49"/>
    <mergeCell ref="C49:D49"/>
    <mergeCell ref="E49:F49"/>
    <mergeCell ref="G49:H49"/>
    <mergeCell ref="A54:B54"/>
    <mergeCell ref="C54:D54"/>
    <mergeCell ref="C90:D90"/>
    <mergeCell ref="E90:F90"/>
    <mergeCell ref="G90:H90"/>
    <mergeCell ref="A78:A90"/>
    <mergeCell ref="C89:D89"/>
    <mergeCell ref="E89:F89"/>
    <mergeCell ref="G89:H89"/>
    <mergeCell ref="C87:D87"/>
    <mergeCell ref="E87:F87"/>
    <mergeCell ref="G87:H87"/>
    <mergeCell ref="C88:D88"/>
    <mergeCell ref="E88:F88"/>
    <mergeCell ref="G88:H88"/>
    <mergeCell ref="C82:D82"/>
    <mergeCell ref="C86:D86"/>
    <mergeCell ref="E86:F86"/>
    <mergeCell ref="G86:H86"/>
    <mergeCell ref="G83:H83"/>
    <mergeCell ref="C84:D84"/>
    <mergeCell ref="E84:F84"/>
    <mergeCell ref="A1:U1"/>
    <mergeCell ref="C3:U3"/>
    <mergeCell ref="C4:U4"/>
    <mergeCell ref="C5:U5"/>
    <mergeCell ref="C6:U6"/>
    <mergeCell ref="C2:U2"/>
    <mergeCell ref="A2:B2"/>
    <mergeCell ref="A3:B3"/>
    <mergeCell ref="A4:B4"/>
    <mergeCell ref="A5:B5"/>
    <mergeCell ref="A6:B6"/>
    <mergeCell ref="S8:U13"/>
    <mergeCell ref="A15:U15"/>
    <mergeCell ref="C16:U16"/>
    <mergeCell ref="C17:U17"/>
    <mergeCell ref="C18:U18"/>
    <mergeCell ref="C19:U19"/>
    <mergeCell ref="C20:U20"/>
    <mergeCell ref="G71:H71"/>
    <mergeCell ref="C72:D72"/>
    <mergeCell ref="E72:F72"/>
    <mergeCell ref="G72:H72"/>
    <mergeCell ref="G70:H70"/>
    <mergeCell ref="E56:F56"/>
    <mergeCell ref="G56:H56"/>
    <mergeCell ref="C59:D59"/>
    <mergeCell ref="E59:F59"/>
    <mergeCell ref="G59:H59"/>
    <mergeCell ref="C60:D60"/>
    <mergeCell ref="E60:F60"/>
    <mergeCell ref="G60:H60"/>
    <mergeCell ref="C57:D57"/>
    <mergeCell ref="E57:F57"/>
    <mergeCell ref="G57:H57"/>
    <mergeCell ref="C58:D58"/>
    <mergeCell ref="E82:F82"/>
    <mergeCell ref="G82:H82"/>
    <mergeCell ref="C85:D85"/>
    <mergeCell ref="E85:F85"/>
    <mergeCell ref="G85:H85"/>
    <mergeCell ref="G80:H80"/>
    <mergeCell ref="C81:D81"/>
    <mergeCell ref="E81:F81"/>
    <mergeCell ref="G81:H81"/>
    <mergeCell ref="C83:D83"/>
    <mergeCell ref="E83:F83"/>
    <mergeCell ref="G84:H84"/>
    <mergeCell ref="E80:F80"/>
    <mergeCell ref="E77:F77"/>
    <mergeCell ref="G77:H77"/>
    <mergeCell ref="C78:D78"/>
    <mergeCell ref="E78:F78"/>
    <mergeCell ref="G78:H78"/>
    <mergeCell ref="C79:D79"/>
    <mergeCell ref="E79:F79"/>
    <mergeCell ref="G79:H79"/>
    <mergeCell ref="C80:D80"/>
    <mergeCell ref="C75:D75"/>
    <mergeCell ref="E75:F75"/>
    <mergeCell ref="G75:H75"/>
    <mergeCell ref="A65:A77"/>
    <mergeCell ref="C66:D66"/>
    <mergeCell ref="E66:F66"/>
    <mergeCell ref="G66:H66"/>
    <mergeCell ref="C68:D68"/>
    <mergeCell ref="E68:F68"/>
    <mergeCell ref="G68:H68"/>
    <mergeCell ref="C74:D74"/>
    <mergeCell ref="E74:F74"/>
    <mergeCell ref="G74:H74"/>
    <mergeCell ref="C71:D71"/>
    <mergeCell ref="E71:F71"/>
    <mergeCell ref="C76:D76"/>
    <mergeCell ref="E76:F76"/>
    <mergeCell ref="G76:H76"/>
    <mergeCell ref="C69:D69"/>
    <mergeCell ref="E69:F69"/>
    <mergeCell ref="G69:H69"/>
    <mergeCell ref="C70:D70"/>
    <mergeCell ref="E70:F70"/>
    <mergeCell ref="C77:D77"/>
    <mergeCell ref="A55:B55"/>
    <mergeCell ref="C55:D55"/>
    <mergeCell ref="E55:F55"/>
    <mergeCell ref="G55:H55"/>
    <mergeCell ref="C73:D73"/>
    <mergeCell ref="E73:F73"/>
    <mergeCell ref="C63:D63"/>
    <mergeCell ref="E63:F63"/>
    <mergeCell ref="G63:H63"/>
    <mergeCell ref="C64:D64"/>
    <mergeCell ref="E64:F64"/>
    <mergeCell ref="G64:H64"/>
    <mergeCell ref="C61:D61"/>
    <mergeCell ref="E61:F61"/>
    <mergeCell ref="G61:H61"/>
    <mergeCell ref="C62:D62"/>
    <mergeCell ref="E62:F62"/>
    <mergeCell ref="G62:H62"/>
    <mergeCell ref="C67:D67"/>
    <mergeCell ref="E67:F67"/>
    <mergeCell ref="G67:H67"/>
    <mergeCell ref="G73:H73"/>
    <mergeCell ref="A56:A64"/>
    <mergeCell ref="C56:D56"/>
    <mergeCell ref="A44:B44"/>
    <mergeCell ref="C44:D44"/>
    <mergeCell ref="E44:F44"/>
    <mergeCell ref="G44:H44"/>
    <mergeCell ref="A47:B47"/>
    <mergeCell ref="C47:D47"/>
    <mergeCell ref="E47:F47"/>
    <mergeCell ref="G47:H47"/>
    <mergeCell ref="A46:B46"/>
    <mergeCell ref="C46:D46"/>
    <mergeCell ref="E46:F46"/>
    <mergeCell ref="G46:H46"/>
    <mergeCell ref="A45:B45"/>
    <mergeCell ref="C45:D45"/>
    <mergeCell ref="E45:F45"/>
    <mergeCell ref="G45:H45"/>
    <mergeCell ref="E54:F54"/>
    <mergeCell ref="G54:H54"/>
    <mergeCell ref="C53:D53"/>
    <mergeCell ref="E53:F53"/>
    <mergeCell ref="G53:H53"/>
    <mergeCell ref="A52:B53"/>
    <mergeCell ref="A41:B41"/>
    <mergeCell ref="C41:D41"/>
    <mergeCell ref="E41:F41"/>
    <mergeCell ref="G41:H41"/>
    <mergeCell ref="A42:B42"/>
    <mergeCell ref="C42:D42"/>
    <mergeCell ref="E42:F42"/>
    <mergeCell ref="G42:H42"/>
    <mergeCell ref="A43:B43"/>
    <mergeCell ref="C43:D43"/>
    <mergeCell ref="E43:F43"/>
    <mergeCell ref="G43:H43"/>
    <mergeCell ref="C38:D38"/>
    <mergeCell ref="E38:F38"/>
    <mergeCell ref="G38:H38"/>
    <mergeCell ref="A39:B39"/>
    <mergeCell ref="C39:D39"/>
    <mergeCell ref="E39:F39"/>
    <mergeCell ref="G39:H39"/>
    <mergeCell ref="A40:B40"/>
    <mergeCell ref="C40:D40"/>
    <mergeCell ref="E40:F40"/>
    <mergeCell ref="G40:H40"/>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1"/>
    <mergeCell ref="A8:D9"/>
    <mergeCell ref="E8:E9"/>
    <mergeCell ref="F8:G8"/>
    <mergeCell ref="H8:I8"/>
    <mergeCell ref="H9:I9"/>
    <mergeCell ref="A10:B10"/>
    <mergeCell ref="C10:D10"/>
    <mergeCell ref="H10:I10"/>
    <mergeCell ref="A11:B11"/>
    <mergeCell ref="C11:D11"/>
    <mergeCell ref="H11:I11"/>
    <mergeCell ref="A12:B12"/>
    <mergeCell ref="C12:D12"/>
    <mergeCell ref="H12:I12"/>
    <mergeCell ref="C50:D50"/>
    <mergeCell ref="E50:F50"/>
    <mergeCell ref="G50:H50"/>
    <mergeCell ref="C51:D51"/>
    <mergeCell ref="E51:F51"/>
    <mergeCell ref="G51:H51"/>
    <mergeCell ref="A50:B51"/>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s>
  <phoneticPr fontId="3" type="noConversion"/>
  <dataValidations count="8">
    <dataValidation type="list" allowBlank="1" showInputMessage="1" showErrorMessage="1" sqref="C71:H71">
      <formula1>"Select,N/A,G1,G2,G3,G4,G5,G6,G7"</formula1>
    </dataValidation>
    <dataValidation type="list" allowBlank="1" showInputMessage="1" showErrorMessage="1" sqref="C73:H73 C50:H50 C66:H66">
      <formula1>"Select,Yes,No"</formula1>
    </dataValidation>
    <dataValidation type="list" allowBlank="1" showInputMessage="1" showErrorMessage="1" sqref="C55:H55">
      <formula1>"Select,Stage 1(2014.07.01),Stage 2(2016.01.01)"</formula1>
    </dataValidation>
    <dataValidation type="list" allowBlank="1" showInputMessage="1" showErrorMessage="1" sqref="G54 E54 C54">
      <formula1>"Select,Level V,Level VI"</formula1>
    </dataValidation>
    <dataValidation type="list" allowBlank="1" showInputMessage="1" showErrorMessage="1" sqref="C53 E53 G53">
      <formula1>"Select,Meet,Not Meet,Exempt"</formula1>
    </dataValidation>
    <dataValidation type="list" allowBlank="1" showInputMessage="1" showErrorMessage="1" sqref="C46:H47">
      <formula1>"Select,YES,NO,N/A"</formula1>
    </dataValidation>
    <dataValidation type="list" allowBlank="1" showInputMessage="1" showErrorMessage="1" sqref="C62:H62">
      <formula1>"Select,Integrated,G1,G2,G3(w/FB Data Width &lt;= 128-bit ),G3(w/FB Data Width &gt; 128-bit ),G4,G5,G6,G7"</formula1>
    </dataValidation>
    <dataValidation type="list" allowBlank="1" showInputMessage="1" showErrorMessage="1" sqref="C45:H45">
      <formula1>"Select,UMA,Switchable,Discrete"</formula1>
    </dataValidation>
  </dataValidations>
  <pageMargins left="0.25" right="0.25" top="0.75" bottom="0.75" header="0.3" footer="0.3"/>
  <pageSetup paperSize="9" scale="52" orientation="portrait" r:id="rId1"/>
  <rowBreaks count="1" manualBreakCount="1">
    <brk id="51" max="16383" man="1"/>
  </rowBreaks>
  <ignoredErrors>
    <ignoredError sqref="C51:D51 E51:H51 C30 C29" unlockedFormula="1"/>
  </ignoredErrors>
  <drawing r:id="rId2"/>
</worksheet>
</file>

<file path=xl/worksheets/sheet5.xml><?xml version="1.0" encoding="utf-8"?>
<worksheet xmlns="http://schemas.openxmlformats.org/spreadsheetml/2006/main" xmlns:r="http://schemas.openxmlformats.org/officeDocument/2006/relationships">
  <sheetPr codeName="Sheet2"/>
  <dimension ref="A1:Z67"/>
  <sheetViews>
    <sheetView view="pageBreakPreview" zoomScaleSheetLayoutView="100" workbookViewId="0">
      <selection activeCell="J10" sqref="J10:K12"/>
    </sheetView>
  </sheetViews>
  <sheetFormatPr defaultRowHeight="13.2"/>
  <cols>
    <col min="12" max="13" width="9.109375" hidden="1" customWidth="1"/>
    <col min="14" max="14" width="11" hidden="1" customWidth="1"/>
    <col min="15" max="15" width="9.109375" hidden="1" customWidth="1"/>
    <col min="16" max="21" width="9.109375" customWidth="1"/>
  </cols>
  <sheetData>
    <row r="1" spans="1:21" ht="52.5" customHeight="1">
      <c r="A1" s="285" t="s">
        <v>260</v>
      </c>
      <c r="B1" s="286"/>
      <c r="C1" s="286"/>
      <c r="D1" s="286"/>
      <c r="E1" s="286"/>
      <c r="F1" s="286"/>
      <c r="G1" s="286"/>
      <c r="H1" s="286"/>
      <c r="I1" s="286"/>
      <c r="J1" s="286"/>
      <c r="K1" s="286"/>
    </row>
    <row r="2" spans="1:21">
      <c r="A2" s="23"/>
      <c r="B2" s="23"/>
      <c r="C2" s="23"/>
      <c r="D2" s="23"/>
      <c r="E2" s="23"/>
      <c r="F2" s="320" t="s">
        <v>148</v>
      </c>
      <c r="G2" s="320"/>
      <c r="H2" s="320"/>
      <c r="I2" s="321" t="str">
        <f>'Cover Page'!H10</f>
        <v>20115\08\07</v>
      </c>
      <c r="J2" s="321"/>
      <c r="K2" s="321"/>
    </row>
    <row r="3" spans="1:21">
      <c r="A3" s="23"/>
      <c r="B3" s="23"/>
      <c r="C3" s="23"/>
      <c r="D3" s="23"/>
      <c r="E3" s="23"/>
      <c r="F3" s="23"/>
      <c r="G3" s="23"/>
      <c r="H3" s="23"/>
      <c r="I3" s="23"/>
      <c r="J3" s="23"/>
      <c r="K3" s="23"/>
    </row>
    <row r="4" spans="1:21">
      <c r="A4" s="322" t="s">
        <v>149</v>
      </c>
      <c r="B4" s="307" t="s">
        <v>150</v>
      </c>
      <c r="C4" s="307"/>
      <c r="D4" s="298" t="str">
        <f>'Cover Page'!H8</f>
        <v>Notebook computers</v>
      </c>
      <c r="E4" s="323"/>
      <c r="F4" s="323"/>
      <c r="G4" s="323"/>
      <c r="H4" s="323"/>
      <c r="I4" s="323"/>
      <c r="J4" s="323"/>
      <c r="K4" s="299"/>
    </row>
    <row r="5" spans="1:21">
      <c r="A5" s="322"/>
      <c r="B5" s="307" t="s">
        <v>138</v>
      </c>
      <c r="C5" s="307"/>
      <c r="D5" s="298" t="str">
        <f>'ErP Lot 3 NB Test Report'!C63</f>
        <v>Category C</v>
      </c>
      <c r="E5" s="299"/>
      <c r="F5" s="298" t="str">
        <f>'ErP Lot 3 NB Test Report'!E63</f>
        <v/>
      </c>
      <c r="G5" s="299"/>
      <c r="H5" s="298" t="str">
        <f>'ErP Lot 3 NB Test Report'!G63</f>
        <v/>
      </c>
      <c r="I5" s="299"/>
      <c r="J5" s="324"/>
      <c r="K5" s="325"/>
      <c r="L5" s="326" t="s">
        <v>255</v>
      </c>
      <c r="M5" s="326"/>
      <c r="N5" s="326"/>
      <c r="O5" s="326"/>
    </row>
    <row r="6" spans="1:21">
      <c r="A6" s="322" t="s">
        <v>151</v>
      </c>
      <c r="B6" s="307" t="s">
        <v>152</v>
      </c>
      <c r="C6" s="307"/>
      <c r="D6" s="263" t="str">
        <f>'General Information'!D3</f>
        <v>Micro-Star International Company Limited</v>
      </c>
      <c r="E6" s="263"/>
      <c r="F6" s="263"/>
      <c r="G6" s="263"/>
      <c r="H6" s="263"/>
      <c r="I6" s="263"/>
      <c r="J6" s="263"/>
      <c r="K6" s="263"/>
      <c r="L6" s="326"/>
      <c r="M6" s="326"/>
      <c r="N6" s="326"/>
      <c r="O6" s="326"/>
    </row>
    <row r="7" spans="1:21">
      <c r="A7" s="322"/>
      <c r="B7" s="307" t="s">
        <v>153</v>
      </c>
      <c r="C7" s="307"/>
      <c r="D7" s="263" t="str">
        <f>'General Information'!D5</f>
        <v>No.69, Lide St., Zhonghe Dist., New Taipei City 235, Taiwan R.O.C.</v>
      </c>
      <c r="E7" s="263"/>
      <c r="F7" s="263"/>
      <c r="G7" s="263"/>
      <c r="H7" s="263"/>
      <c r="I7" s="263"/>
      <c r="J7" s="263"/>
      <c r="K7" s="263"/>
      <c r="L7" s="44" t="str">
        <f>IF(L16="UMA",L12,"N/A")</f>
        <v>N/A</v>
      </c>
      <c r="M7" s="44" t="str">
        <f>IF(M12=0,"",IF(M16="UMA",M12,IF(OR(M16="Switchable",M16="Discrete"),"N/A",IF(M16="Select","","N/A"))))</f>
        <v>N/A</v>
      </c>
      <c r="N7" s="44" t="str">
        <f>IF(N12=0,"",IF(N16="UMA",N12,IF(OR(N16="Switchable",N16="Discrete"),"N/A",IF(N16="Select","","N/A"))))</f>
        <v>N/A</v>
      </c>
      <c r="O7" s="63"/>
    </row>
    <row r="8" spans="1:21">
      <c r="A8" s="46" t="s">
        <v>154</v>
      </c>
      <c r="B8" s="307" t="s">
        <v>155</v>
      </c>
      <c r="C8" s="307"/>
      <c r="D8" s="263" t="str">
        <f>'Cover Page'!H9</f>
        <v>MS-1782/GT72  6QE</v>
      </c>
      <c r="E8" s="263"/>
      <c r="F8" s="263"/>
      <c r="G8" s="263"/>
      <c r="H8" s="263"/>
      <c r="I8" s="263"/>
      <c r="J8" s="263"/>
      <c r="K8" s="263"/>
      <c r="L8" s="44">
        <f>IF(L16="Switchable",L12,"N/A")</f>
        <v>80.789100000000005</v>
      </c>
      <c r="M8" s="44" t="str">
        <f>IF(M12=0,"",IF(N16="UMA",M13,IF(OR(N16="Switchable",N16="Discrete"),"N/A",IF(N16="Select","","N/A"))))</f>
        <v>N/A</v>
      </c>
      <c r="N8" s="44" t="str">
        <f>IF(N12=0,"",IF(O16="UMA",N13,IF(OR(O16="Switchable",O16="Discrete"),"N/A",IF(O16="Select","","N/A"))))</f>
        <v>N/A</v>
      </c>
      <c r="O8" s="63"/>
    </row>
    <row r="9" spans="1:21" ht="30" customHeight="1">
      <c r="A9" s="46" t="s">
        <v>156</v>
      </c>
      <c r="B9" s="262" t="s">
        <v>157</v>
      </c>
      <c r="C9" s="262"/>
      <c r="D9" s="263">
        <f>IF('General Information'!E48=0,"",'General Information'!E48)</f>
        <v>2015</v>
      </c>
      <c r="E9" s="263"/>
      <c r="F9" s="263"/>
      <c r="G9" s="263"/>
      <c r="H9" s="263"/>
      <c r="I9" s="263"/>
      <c r="J9" s="263"/>
      <c r="K9" s="263"/>
      <c r="L9" s="44" t="str">
        <f>IF(L16="Discrete",L12,"N/A")</f>
        <v>N/A</v>
      </c>
      <c r="M9" s="44" t="str">
        <f>IF(M12=0,"",IF(O16="UMA",M14,IF(OR(O16="Switchable",O16="Discrete"),"N/A",IF(O16="Select","","N/A"))))</f>
        <v>N/A</v>
      </c>
      <c r="N9" s="44" t="str">
        <f t="shared" ref="N9" si="0">IF(N12=0,"",IF(R16="UMA",N14,IF(OR(R16="Switchable",R16="Discrete"),"N/A",IF(R16="Select","","N/A"))))</f>
        <v>N/A</v>
      </c>
      <c r="O9" s="63"/>
    </row>
    <row r="10" spans="1:21" ht="38.25" customHeight="1">
      <c r="A10" s="261" t="s">
        <v>158</v>
      </c>
      <c r="B10" s="306" t="s">
        <v>229</v>
      </c>
      <c r="C10" s="306"/>
      <c r="D10" s="306"/>
      <c r="E10" s="306"/>
      <c r="F10" s="306"/>
      <c r="G10" s="62" t="str">
        <f>L7</f>
        <v>N/A</v>
      </c>
      <c r="H10" s="62" t="str">
        <f t="shared" ref="H10:I10" si="1">M7</f>
        <v>N/A</v>
      </c>
      <c r="I10" s="62" t="str">
        <f t="shared" si="1"/>
        <v>N/A</v>
      </c>
      <c r="J10" s="308"/>
      <c r="K10" s="309"/>
    </row>
    <row r="11" spans="1:21" ht="38.25" customHeight="1">
      <c r="A11" s="261"/>
      <c r="B11" s="306" t="s">
        <v>230</v>
      </c>
      <c r="C11" s="306"/>
      <c r="D11" s="306"/>
      <c r="E11" s="306"/>
      <c r="F11" s="306"/>
      <c r="G11" s="57">
        <f>L8</f>
        <v>80.789100000000005</v>
      </c>
      <c r="H11" s="57" t="str">
        <f t="shared" ref="H11:I11" si="2">M8</f>
        <v>N/A</v>
      </c>
      <c r="I11" s="57" t="str">
        <f t="shared" si="2"/>
        <v>N/A</v>
      </c>
      <c r="J11" s="310"/>
      <c r="K11" s="311"/>
      <c r="L11" s="326" t="s">
        <v>159</v>
      </c>
      <c r="M11" s="326"/>
      <c r="N11" s="326"/>
      <c r="O11" s="326"/>
      <c r="P11" s="59"/>
      <c r="Q11" s="59"/>
      <c r="R11" s="59"/>
      <c r="S11" s="59"/>
      <c r="T11" s="59"/>
      <c r="U11" s="59"/>
    </row>
    <row r="12" spans="1:21" ht="38.25" customHeight="1">
      <c r="A12" s="47" t="s">
        <v>160</v>
      </c>
      <c r="B12" s="306" t="s">
        <v>231</v>
      </c>
      <c r="C12" s="306"/>
      <c r="D12" s="306"/>
      <c r="E12" s="306"/>
      <c r="F12" s="306"/>
      <c r="G12" s="57" t="str">
        <f>L9</f>
        <v>N/A</v>
      </c>
      <c r="H12" s="57" t="str">
        <f t="shared" ref="H12:I12" si="3">M9</f>
        <v>N/A</v>
      </c>
      <c r="I12" s="57" t="str">
        <f t="shared" si="3"/>
        <v>N/A</v>
      </c>
      <c r="J12" s="312"/>
      <c r="K12" s="313"/>
      <c r="L12" s="61">
        <f>IF('ErP Lot 3 NB Test Report'!C88="WOL Selection","",'ErP Lot 3 NB Test Report'!C88)</f>
        <v>80.789100000000005</v>
      </c>
      <c r="M12" s="61" t="str">
        <f>IF('ErP Lot 3 NB Test Report'!E88="WOL Selection","",'ErP Lot 3 NB Test Report'!E88)</f>
        <v/>
      </c>
      <c r="N12" s="61" t="str">
        <f>IF('ErP Lot 3 NB Test Report'!G88="WOL Selection","",'ErP Lot 3 NB Test Report'!G88)</f>
        <v/>
      </c>
      <c r="O12" s="64"/>
      <c r="P12" s="60"/>
      <c r="Q12" s="60"/>
      <c r="R12" s="60"/>
      <c r="S12" s="60"/>
      <c r="T12" s="60"/>
      <c r="U12" s="60"/>
    </row>
    <row r="13" spans="1:21" ht="12.75" customHeight="1">
      <c r="A13" s="48"/>
      <c r="B13" s="314" t="s">
        <v>161</v>
      </c>
      <c r="C13" s="314"/>
      <c r="D13" s="315" t="str">
        <f>IF('ErP Lot 3 NB Test Report'!C63="","",'ErP Lot 3 NB Test Report'!C63)</f>
        <v>Category C</v>
      </c>
      <c r="E13" s="315"/>
      <c r="F13" s="315" t="str">
        <f>IF('ErP Lot 3 NB Test Report'!E63="","",'ErP Lot 3 NB Test Report'!E63)</f>
        <v/>
      </c>
      <c r="G13" s="315"/>
      <c r="H13" s="315" t="str">
        <f>IF('ErP Lot 3 NB Test Report'!G63="","",'ErP Lot 3 NB Test Report'!G63)</f>
        <v/>
      </c>
      <c r="I13" s="315"/>
      <c r="J13" s="300" t="str">
        <f>IF(OR(AND(D14&lt;6,D14&gt;0),AND(F14&lt;6,F14&gt;0),AND(H14&lt;6,H14&gt;0),AND('General Information'!E69&lt;9,'General Information'!E69&gt;0)),"Note: Out of Lot 3 Scope. (Idle power &lt;6W or Viewable diagonal screen size &lt; 9 inches)","Note:")</f>
        <v>Note:</v>
      </c>
      <c r="K13" s="301"/>
    </row>
    <row r="14" spans="1:21">
      <c r="A14" s="47" t="s">
        <v>162</v>
      </c>
      <c r="B14" s="297" t="s">
        <v>163</v>
      </c>
      <c r="C14" s="297"/>
      <c r="D14" s="298">
        <f>IF('ErP Lot 3 NB Test Report'!C83="","",'ErP Lot 3 NB Test Report'!C83)</f>
        <v>29.757000000000001</v>
      </c>
      <c r="E14" s="299"/>
      <c r="F14" s="298" t="str">
        <f>IF('ErP Lot 3 NB Test Report'!E83="","",'ErP Lot 3 NB Test Report'!E83)</f>
        <v/>
      </c>
      <c r="G14" s="299"/>
      <c r="H14" s="298" t="str">
        <f>IF('ErP Lot 3 NB Test Report'!G83="","",'ErP Lot 3 NB Test Report'!G83)</f>
        <v/>
      </c>
      <c r="I14" s="299"/>
      <c r="J14" s="302"/>
      <c r="K14" s="303"/>
    </row>
    <row r="15" spans="1:21">
      <c r="A15" s="47" t="s">
        <v>164</v>
      </c>
      <c r="B15" s="297" t="s">
        <v>165</v>
      </c>
      <c r="C15" s="297"/>
      <c r="D15" s="298">
        <f>IF('ErP Lot 3 NB Test Report'!C81="","",'ErP Lot 3 NB Test Report'!C81)</f>
        <v>1.212</v>
      </c>
      <c r="E15" s="299"/>
      <c r="F15" s="298" t="str">
        <f>IF('ErP Lot 3 NB Test Report'!E81="","",'ErP Lot 3 NB Test Report'!E81)</f>
        <v/>
      </c>
      <c r="G15" s="299"/>
      <c r="H15" s="298" t="str">
        <f>IF('ErP Lot 3 NB Test Report'!G81="","",'ErP Lot 3 NB Test Report'!G81)</f>
        <v/>
      </c>
      <c r="I15" s="299"/>
      <c r="J15" s="302"/>
      <c r="K15" s="303"/>
      <c r="L15" s="296" t="s">
        <v>166</v>
      </c>
      <c r="M15" s="296"/>
      <c r="N15" s="296"/>
      <c r="O15" s="296"/>
      <c r="P15" s="67"/>
      <c r="Q15" s="67"/>
    </row>
    <row r="16" spans="1:21" ht="25.5" customHeight="1">
      <c r="A16" s="47" t="s">
        <v>167</v>
      </c>
      <c r="B16" s="297" t="s">
        <v>168</v>
      </c>
      <c r="C16" s="297"/>
      <c r="D16" s="298">
        <f>IF('ErP Lot 3 NB Test Report'!C82="","",'ErP Lot 3 NB Test Report'!C82)</f>
        <v>1.298</v>
      </c>
      <c r="E16" s="299"/>
      <c r="F16" s="298" t="str">
        <f>IF('ErP Lot 3 NB Test Report'!E82="","",'ErP Lot 3 NB Test Report'!E82)</f>
        <v/>
      </c>
      <c r="G16" s="299"/>
      <c r="H16" s="298" t="str">
        <f>IF('ErP Lot 3 NB Test Report'!G82="","",'ErP Lot 3 NB Test Report'!G82)</f>
        <v/>
      </c>
      <c r="I16" s="299"/>
      <c r="J16" s="302"/>
      <c r="K16" s="303"/>
      <c r="L16" s="68" t="str">
        <f>IF('ErP Lot 3 NB Test Report'!C45="Select","",'ErP Lot 3 NB Test Report'!C45)</f>
        <v>Switchable</v>
      </c>
      <c r="M16" s="68" t="str">
        <f>IF('ErP Lot 3 NB Test Report'!E45="Select","",'ErP Lot 3 NB Test Report'!E45)</f>
        <v/>
      </c>
      <c r="N16" s="68" t="str">
        <f>IF('ErP Lot 3 NB Test Report'!G45="Select","",'ErP Lot 3 NB Test Report'!G45)</f>
        <v/>
      </c>
      <c r="O16" s="66"/>
    </row>
    <row r="17" spans="1:11">
      <c r="A17" s="47" t="s">
        <v>169</v>
      </c>
      <c r="B17" s="297" t="s">
        <v>170</v>
      </c>
      <c r="C17" s="297"/>
      <c r="D17" s="298">
        <f>IF('ErP Lot 3 NB Test Report'!C79="","",'ErP Lot 3 NB Test Report'!C79)</f>
        <v>0.46899999999999997</v>
      </c>
      <c r="E17" s="299"/>
      <c r="F17" s="298" t="str">
        <f>IF('ErP Lot 3 NB Test Report'!E79="","",'ErP Lot 3 NB Test Report'!E79)</f>
        <v/>
      </c>
      <c r="G17" s="299"/>
      <c r="H17" s="298" t="str">
        <f>IF('ErP Lot 3 NB Test Report'!G79="","",'ErP Lot 3 NB Test Report'!G79)</f>
        <v/>
      </c>
      <c r="I17" s="299"/>
      <c r="J17" s="302"/>
      <c r="K17" s="303"/>
    </row>
    <row r="18" spans="1:11" ht="25.5" customHeight="1">
      <c r="A18" s="47" t="s">
        <v>171</v>
      </c>
      <c r="B18" s="297" t="s">
        <v>172</v>
      </c>
      <c r="C18" s="297"/>
      <c r="D18" s="298">
        <f>IF('ErP Lot 3 NB Test Report'!C80="","",'ErP Lot 3 NB Test Report'!C80)</f>
        <v>0.27600000000000002</v>
      </c>
      <c r="E18" s="299"/>
      <c r="F18" s="298" t="str">
        <f>IF('ErP Lot 3 NB Test Report'!E80="","",'ErP Lot 3 NB Test Report'!E80)</f>
        <v/>
      </c>
      <c r="G18" s="299"/>
      <c r="H18" s="298" t="str">
        <f>IF('ErP Lot 3 NB Test Report'!G80="","",'ErP Lot 3 NB Test Report'!G80)</f>
        <v/>
      </c>
      <c r="I18" s="299"/>
      <c r="J18" s="304"/>
      <c r="K18" s="305"/>
    </row>
    <row r="19" spans="1:11">
      <c r="A19" s="48"/>
      <c r="B19" s="291" t="s">
        <v>248</v>
      </c>
      <c r="C19" s="292"/>
      <c r="D19" s="292"/>
      <c r="E19" s="292"/>
      <c r="F19" s="292"/>
      <c r="G19" s="292"/>
      <c r="H19" s="292"/>
      <c r="I19" s="292"/>
      <c r="J19" s="292"/>
      <c r="K19" s="293"/>
    </row>
    <row r="20" spans="1:11" ht="12.75" customHeight="1">
      <c r="A20" s="268" t="s">
        <v>173</v>
      </c>
      <c r="B20" s="327" t="s">
        <v>243</v>
      </c>
      <c r="C20" s="328"/>
      <c r="D20" s="327" t="s">
        <v>244</v>
      </c>
      <c r="E20" s="328"/>
      <c r="F20" s="327" t="s">
        <v>245</v>
      </c>
      <c r="G20" s="328"/>
      <c r="H20" s="317" t="s">
        <v>246</v>
      </c>
      <c r="I20" s="318"/>
      <c r="J20" s="329"/>
      <c r="K20" s="330"/>
    </row>
    <row r="21" spans="1:11" ht="12.75" customHeight="1">
      <c r="A21" s="269"/>
      <c r="B21" s="294" t="str">
        <f>IF('General Information'!E57=0,"",'General Information'!E57)</f>
        <v/>
      </c>
      <c r="C21" s="295"/>
      <c r="D21" s="294" t="str">
        <f>IF('General Information'!G57=0,"",'General Information'!G57)</f>
        <v/>
      </c>
      <c r="E21" s="295"/>
      <c r="F21" s="294" t="str">
        <f>IF('General Information'!I57=0,"",'General Information'!I57)</f>
        <v/>
      </c>
      <c r="G21" s="295"/>
      <c r="H21" s="294" t="str">
        <f>IF('General Information'!K57=0,"",'General Information'!K57)</f>
        <v/>
      </c>
      <c r="I21" s="295"/>
      <c r="J21" s="331"/>
      <c r="K21" s="332"/>
    </row>
    <row r="22" spans="1:11" ht="12.75" customHeight="1">
      <c r="A22" s="269"/>
      <c r="B22" s="294" t="str">
        <f>IF('General Information'!E58=0,"",'General Information'!E58)</f>
        <v/>
      </c>
      <c r="C22" s="295"/>
      <c r="D22" s="294" t="str">
        <f>IF('General Information'!G58=0,"",'General Information'!G58)</f>
        <v/>
      </c>
      <c r="E22" s="295"/>
      <c r="F22" s="294" t="str">
        <f>IF('General Information'!I58=0,"",'General Information'!I58)</f>
        <v/>
      </c>
      <c r="G22" s="295"/>
      <c r="H22" s="294" t="str">
        <f>IF('General Information'!K58=0,"",'General Information'!K58)</f>
        <v/>
      </c>
      <c r="I22" s="295"/>
      <c r="J22" s="331"/>
      <c r="K22" s="332"/>
    </row>
    <row r="23" spans="1:11" ht="12.75" customHeight="1">
      <c r="A23" s="270"/>
      <c r="B23" s="294" t="str">
        <f>IF('General Information'!E59=0,"",'General Information'!E59)</f>
        <v/>
      </c>
      <c r="C23" s="295"/>
      <c r="D23" s="294" t="str">
        <f>IF('General Information'!G59=0,"",'General Information'!G59)</f>
        <v/>
      </c>
      <c r="E23" s="295"/>
      <c r="F23" s="294" t="str">
        <f>IF('General Information'!I59=0,"",'General Information'!I59)</f>
        <v/>
      </c>
      <c r="G23" s="295"/>
      <c r="H23" s="294" t="str">
        <f>IF('General Information'!K59=0,"",'General Information'!K59)</f>
        <v/>
      </c>
      <c r="I23" s="295"/>
      <c r="J23" s="333"/>
      <c r="K23" s="334"/>
    </row>
    <row r="24" spans="1:11">
      <c r="A24" s="49"/>
      <c r="B24" s="291" t="s">
        <v>247</v>
      </c>
      <c r="C24" s="292"/>
      <c r="D24" s="292"/>
      <c r="E24" s="292"/>
      <c r="F24" s="292"/>
      <c r="G24" s="292"/>
      <c r="H24" s="292"/>
      <c r="I24" s="292"/>
      <c r="J24" s="292"/>
      <c r="K24" s="293"/>
    </row>
    <row r="25" spans="1:11" ht="12.75" customHeight="1">
      <c r="A25" s="268" t="s">
        <v>174</v>
      </c>
      <c r="B25" s="316" t="s">
        <v>253</v>
      </c>
      <c r="C25" s="316"/>
      <c r="D25" s="316" t="s">
        <v>249</v>
      </c>
      <c r="E25" s="316"/>
      <c r="F25" s="316" t="s">
        <v>250</v>
      </c>
      <c r="G25" s="316"/>
      <c r="H25" s="317" t="s">
        <v>251</v>
      </c>
      <c r="I25" s="318"/>
      <c r="J25" s="319" t="s">
        <v>252</v>
      </c>
      <c r="K25" s="319"/>
    </row>
    <row r="26" spans="1:11" ht="12.75" customHeight="1">
      <c r="A26" s="269"/>
      <c r="B26" s="294" t="str">
        <f>IF('General Information'!E61=0,"",'General Information'!E61)</f>
        <v/>
      </c>
      <c r="C26" s="295"/>
      <c r="D26" s="294" t="str">
        <f>IF('General Information'!G61=0,"",'General Information'!G61)</f>
        <v/>
      </c>
      <c r="E26" s="295"/>
      <c r="F26" s="294" t="str">
        <f>IF('General Information'!I61=0,"",'General Information'!I61)</f>
        <v/>
      </c>
      <c r="G26" s="295"/>
      <c r="H26" s="294" t="str">
        <f>IF('General Information'!K61=0,"",'General Information'!K61)</f>
        <v/>
      </c>
      <c r="I26" s="295"/>
      <c r="J26" s="294" t="str">
        <f>IF('General Information'!M61=0,"",'General Information'!M61)</f>
        <v/>
      </c>
      <c r="K26" s="295"/>
    </row>
    <row r="27" spans="1:11" ht="12.75" customHeight="1">
      <c r="A27" s="269"/>
      <c r="B27" s="294" t="str">
        <f>IF('General Information'!E62=0,"",'General Information'!E62)</f>
        <v/>
      </c>
      <c r="C27" s="295"/>
      <c r="D27" s="294" t="str">
        <f>IF('General Information'!G62=0,"",'General Information'!G62)</f>
        <v/>
      </c>
      <c r="E27" s="295"/>
      <c r="F27" s="294" t="str">
        <f>IF('General Information'!I62=0,"",'General Information'!I62)</f>
        <v/>
      </c>
      <c r="G27" s="295"/>
      <c r="H27" s="294" t="str">
        <f>IF('General Information'!K62=0,"",'General Information'!K62)</f>
        <v/>
      </c>
      <c r="I27" s="295"/>
      <c r="J27" s="294" t="str">
        <f>IF('General Information'!M62=0,"",'General Information'!M62)</f>
        <v/>
      </c>
      <c r="K27" s="295"/>
    </row>
    <row r="28" spans="1:11" ht="12.75" customHeight="1">
      <c r="A28" s="269"/>
      <c r="B28" s="294" t="str">
        <f>IF('General Information'!E63=0,"",'General Information'!E63)</f>
        <v/>
      </c>
      <c r="C28" s="295"/>
      <c r="D28" s="294" t="str">
        <f>IF('General Information'!G63=0,"",'General Information'!G63)</f>
        <v/>
      </c>
      <c r="E28" s="295"/>
      <c r="F28" s="294" t="str">
        <f>IF('General Information'!I63=0,"",'General Information'!I63)</f>
        <v/>
      </c>
      <c r="G28" s="295"/>
      <c r="H28" s="294" t="str">
        <f>IF('General Information'!K63=0,"",'General Information'!K63)</f>
        <v/>
      </c>
      <c r="I28" s="295"/>
      <c r="J28" s="294" t="str">
        <f>IF('General Information'!M63=0,"",'General Information'!M63)</f>
        <v/>
      </c>
      <c r="K28" s="295"/>
    </row>
    <row r="29" spans="1:11" ht="12.75" customHeight="1">
      <c r="A29" s="270"/>
      <c r="B29" s="294" t="str">
        <f>IF('General Information'!E64=0,"",'General Information'!E64)</f>
        <v/>
      </c>
      <c r="C29" s="295"/>
      <c r="D29" s="294" t="str">
        <f>IF('General Information'!G64=0,"",'General Information'!G64)</f>
        <v/>
      </c>
      <c r="E29" s="295"/>
      <c r="F29" s="294" t="str">
        <f>IF('General Information'!I64=0,"",'General Information'!I64)</f>
        <v/>
      </c>
      <c r="G29" s="295"/>
      <c r="H29" s="294" t="str">
        <f>IF('General Information'!K64=0,"",'General Information'!K64)</f>
        <v/>
      </c>
      <c r="I29" s="295"/>
      <c r="J29" s="294" t="str">
        <f>IF('General Information'!M64=0,"",'General Information'!M64)</f>
        <v/>
      </c>
      <c r="K29" s="295"/>
    </row>
    <row r="30" spans="1:11">
      <c r="A30" s="50"/>
      <c r="B30" s="281" t="s">
        <v>175</v>
      </c>
      <c r="C30" s="281"/>
      <c r="D30" s="281"/>
      <c r="E30" s="281"/>
      <c r="F30" s="281"/>
      <c r="G30" s="281"/>
      <c r="H30" s="281"/>
      <c r="I30" s="281"/>
      <c r="J30" s="281"/>
      <c r="K30" s="281"/>
    </row>
    <row r="31" spans="1:11">
      <c r="A31" s="261" t="s">
        <v>176</v>
      </c>
      <c r="B31" s="287" t="s">
        <v>177</v>
      </c>
      <c r="C31" s="287"/>
      <c r="D31" s="287"/>
      <c r="E31" s="287"/>
      <c r="F31" s="287"/>
      <c r="G31" s="263" t="str">
        <f>IF('General Information'!H66=0,"",'General Information'!H66)</f>
        <v/>
      </c>
      <c r="H31" s="263"/>
      <c r="I31" s="263"/>
      <c r="J31" s="263"/>
      <c r="K31" s="263"/>
    </row>
    <row r="32" spans="1:11">
      <c r="A32" s="261"/>
      <c r="B32" s="287" t="s">
        <v>254</v>
      </c>
      <c r="C32" s="287"/>
      <c r="D32" s="287"/>
      <c r="E32" s="287"/>
      <c r="F32" s="287"/>
      <c r="G32" s="263" t="str">
        <f>IF('General Information'!H67=0,"",'General Information'!H67)</f>
        <v/>
      </c>
      <c r="H32" s="263"/>
      <c r="I32" s="263"/>
      <c r="J32" s="263"/>
      <c r="K32" s="263"/>
    </row>
    <row r="33" spans="1:26">
      <c r="A33" s="50"/>
      <c r="B33" s="281" t="s">
        <v>178</v>
      </c>
      <c r="C33" s="281"/>
      <c r="D33" s="281"/>
      <c r="E33" s="281"/>
      <c r="F33" s="281"/>
      <c r="G33" s="281"/>
      <c r="H33" s="281"/>
      <c r="I33" s="281"/>
      <c r="J33" s="281"/>
      <c r="K33" s="281"/>
    </row>
    <row r="34" spans="1:26" ht="38.25" customHeight="1">
      <c r="A34" s="47" t="s">
        <v>179</v>
      </c>
      <c r="B34" s="261" t="s">
        <v>180</v>
      </c>
      <c r="C34" s="261"/>
      <c r="D34" s="261"/>
      <c r="E34" s="261"/>
      <c r="F34" s="261"/>
      <c r="G34" s="263">
        <f>IF('General Information'!E68="","",'General Information'!E68)</f>
        <v>300</v>
      </c>
      <c r="H34" s="263"/>
      <c r="I34" s="263"/>
      <c r="J34" s="263"/>
      <c r="K34" s="263"/>
      <c r="Z34" s="23"/>
    </row>
    <row r="35" spans="1:26">
      <c r="A35" s="50"/>
      <c r="B35" s="281" t="s">
        <v>181</v>
      </c>
      <c r="C35" s="281"/>
      <c r="D35" s="281"/>
      <c r="E35" s="281"/>
      <c r="F35" s="281"/>
      <c r="G35" s="281"/>
      <c r="H35" s="281"/>
      <c r="I35" s="281"/>
      <c r="J35" s="281"/>
      <c r="K35" s="281"/>
    </row>
    <row r="36" spans="1:26" ht="42.75" customHeight="1">
      <c r="A36" s="261" t="s">
        <v>182</v>
      </c>
      <c r="B36" s="272" t="s">
        <v>183</v>
      </c>
      <c r="C36" s="272"/>
      <c r="D36" s="288" t="str">
        <f>'ErP Lot 3 NB Test Report'!C17</f>
        <v>EN 62623:2013 - Desktop and notebook computers Measurement of energy consumption</v>
      </c>
      <c r="E36" s="289"/>
      <c r="F36" s="289"/>
      <c r="G36" s="289"/>
      <c r="H36" s="289"/>
      <c r="I36" s="289"/>
      <c r="J36" s="289"/>
      <c r="K36" s="290"/>
    </row>
    <row r="37" spans="1:26" ht="25.5" customHeight="1">
      <c r="A37" s="261"/>
      <c r="B37" s="272" t="s">
        <v>173</v>
      </c>
      <c r="C37" s="272"/>
      <c r="D37" s="261" t="s">
        <v>184</v>
      </c>
      <c r="E37" s="261"/>
      <c r="F37" s="261"/>
      <c r="G37" s="261"/>
      <c r="H37" s="261"/>
      <c r="I37" s="261"/>
      <c r="J37" s="261"/>
      <c r="K37" s="261"/>
    </row>
    <row r="38" spans="1:26" ht="25.5" customHeight="1">
      <c r="A38" s="261"/>
      <c r="B38" s="272" t="s">
        <v>174</v>
      </c>
      <c r="C38" s="272"/>
      <c r="D38" s="261" t="s">
        <v>185</v>
      </c>
      <c r="E38" s="261"/>
      <c r="F38" s="261"/>
      <c r="G38" s="261"/>
      <c r="H38" s="261"/>
      <c r="I38" s="261"/>
      <c r="J38" s="261"/>
      <c r="K38" s="261"/>
    </row>
    <row r="39" spans="1:26" ht="25.5" customHeight="1">
      <c r="A39" s="261"/>
      <c r="B39" s="272" t="s">
        <v>186</v>
      </c>
      <c r="C39" s="272"/>
      <c r="D39" s="261" t="s">
        <v>187</v>
      </c>
      <c r="E39" s="261"/>
      <c r="F39" s="261"/>
      <c r="G39" s="261"/>
      <c r="H39" s="261"/>
      <c r="I39" s="261"/>
      <c r="J39" s="261"/>
      <c r="K39" s="261"/>
    </row>
    <row r="40" spans="1:26" ht="52.5" customHeight="1">
      <c r="A40" s="285" t="s">
        <v>222</v>
      </c>
      <c r="B40" s="286"/>
      <c r="C40" s="286"/>
      <c r="D40" s="286"/>
      <c r="E40" s="286"/>
      <c r="F40" s="286"/>
      <c r="G40" s="286"/>
      <c r="H40" s="286"/>
      <c r="I40" s="286"/>
      <c r="J40" s="286"/>
      <c r="K40" s="286"/>
    </row>
    <row r="41" spans="1:26">
      <c r="A41" s="50"/>
      <c r="B41" s="281" t="s">
        <v>188</v>
      </c>
      <c r="C41" s="281"/>
      <c r="D41" s="281"/>
      <c r="E41" s="281"/>
      <c r="F41" s="281"/>
      <c r="G41" s="281"/>
      <c r="H41" s="281"/>
      <c r="I41" s="281"/>
      <c r="J41" s="281"/>
      <c r="K41" s="281"/>
    </row>
    <row r="42" spans="1:26">
      <c r="A42" s="51" t="s">
        <v>189</v>
      </c>
      <c r="B42" s="287" t="s">
        <v>278</v>
      </c>
      <c r="C42" s="287"/>
      <c r="D42" s="287"/>
      <c r="E42" s="287"/>
      <c r="F42" s="287"/>
      <c r="G42" s="287"/>
      <c r="H42" s="287"/>
      <c r="I42" s="287"/>
      <c r="J42" s="287"/>
      <c r="K42" s="287"/>
    </row>
    <row r="43" spans="1:26">
      <c r="A43" s="50"/>
      <c r="B43" s="281" t="s">
        <v>190</v>
      </c>
      <c r="C43" s="281"/>
      <c r="D43" s="281"/>
      <c r="E43" s="281"/>
      <c r="F43" s="281"/>
      <c r="G43" s="281"/>
      <c r="H43" s="281"/>
      <c r="I43" s="281"/>
      <c r="J43" s="281"/>
      <c r="K43" s="281"/>
    </row>
    <row r="44" spans="1:26" ht="57.75" customHeight="1">
      <c r="A44" s="47" t="s">
        <v>191</v>
      </c>
      <c r="B44" s="261" t="s">
        <v>279</v>
      </c>
      <c r="C44" s="261"/>
      <c r="D44" s="261"/>
      <c r="E44" s="261"/>
      <c r="F44" s="261"/>
      <c r="G44" s="261"/>
      <c r="H44" s="261"/>
      <c r="I44" s="261"/>
      <c r="J44" s="261"/>
      <c r="K44" s="261"/>
    </row>
    <row r="45" spans="1:26" ht="25.5" customHeight="1">
      <c r="A45" s="52"/>
      <c r="B45" s="283" t="s">
        <v>192</v>
      </c>
      <c r="C45" s="284"/>
      <c r="D45" s="284"/>
      <c r="E45" s="284"/>
      <c r="F45" s="284"/>
      <c r="G45" s="284"/>
      <c r="H45" s="284"/>
      <c r="I45" s="284"/>
      <c r="J45" s="284"/>
      <c r="K45" s="284"/>
    </row>
    <row r="46" spans="1:26" ht="25.5" customHeight="1">
      <c r="A46" s="47" t="s">
        <v>193</v>
      </c>
      <c r="B46" s="261" t="s">
        <v>194</v>
      </c>
      <c r="C46" s="261"/>
      <c r="D46" s="261"/>
      <c r="E46" s="261"/>
      <c r="F46" s="261"/>
      <c r="G46" s="261"/>
      <c r="H46" s="261"/>
      <c r="I46" s="261"/>
      <c r="J46" s="261"/>
      <c r="K46" s="261"/>
    </row>
    <row r="47" spans="1:26" s="3" customFormat="1" ht="25.5" customHeight="1">
      <c r="A47" s="52"/>
      <c r="B47" s="271" t="s">
        <v>195</v>
      </c>
      <c r="C47" s="271"/>
      <c r="D47" s="271"/>
      <c r="E47" s="271"/>
      <c r="F47" s="271"/>
      <c r="G47" s="271"/>
      <c r="H47" s="271"/>
      <c r="I47" s="271"/>
      <c r="J47" s="271"/>
      <c r="K47" s="271"/>
    </row>
    <row r="48" spans="1:26">
      <c r="A48" s="47" t="s">
        <v>196</v>
      </c>
      <c r="B48" s="280" t="s">
        <v>197</v>
      </c>
      <c r="C48" s="280"/>
      <c r="D48" s="280"/>
      <c r="E48" s="280"/>
      <c r="F48" s="280"/>
      <c r="G48" s="280"/>
      <c r="H48" s="280"/>
      <c r="I48" s="280"/>
      <c r="J48" s="280"/>
      <c r="K48" s="280"/>
    </row>
    <row r="49" spans="1:11" ht="25.5" customHeight="1">
      <c r="A49" s="53"/>
      <c r="B49" s="279" t="s">
        <v>198</v>
      </c>
      <c r="C49" s="279"/>
      <c r="D49" s="279"/>
      <c r="E49" s="279"/>
      <c r="F49" s="279"/>
      <c r="G49" s="279"/>
      <c r="H49" s="279"/>
      <c r="I49" s="279"/>
      <c r="J49" s="279"/>
      <c r="K49" s="279"/>
    </row>
    <row r="50" spans="1:11">
      <c r="A50" s="47" t="s">
        <v>199</v>
      </c>
      <c r="B50" s="280" t="s">
        <v>197</v>
      </c>
      <c r="C50" s="280"/>
      <c r="D50" s="280"/>
      <c r="E50" s="280"/>
      <c r="F50" s="280"/>
      <c r="G50" s="280"/>
      <c r="H50" s="280"/>
      <c r="I50" s="280"/>
      <c r="J50" s="280"/>
      <c r="K50" s="280"/>
    </row>
    <row r="51" spans="1:11">
      <c r="A51" s="54"/>
      <c r="B51" s="281" t="s">
        <v>200</v>
      </c>
      <c r="C51" s="281"/>
      <c r="D51" s="281"/>
      <c r="E51" s="281"/>
      <c r="F51" s="281"/>
      <c r="G51" s="281"/>
      <c r="H51" s="281"/>
      <c r="I51" s="281"/>
      <c r="J51" s="281"/>
      <c r="K51" s="281"/>
    </row>
    <row r="52" spans="1:11">
      <c r="A52" s="47" t="s">
        <v>201</v>
      </c>
      <c r="B52" s="280" t="s">
        <v>202</v>
      </c>
      <c r="C52" s="280"/>
      <c r="D52" s="280"/>
      <c r="E52" s="280"/>
      <c r="F52" s="280"/>
      <c r="G52" s="280"/>
      <c r="H52" s="280"/>
      <c r="I52" s="280"/>
      <c r="J52" s="280"/>
      <c r="K52" s="280"/>
    </row>
    <row r="53" spans="1:11">
      <c r="A53" s="50"/>
      <c r="B53" s="281" t="s">
        <v>203</v>
      </c>
      <c r="C53" s="281"/>
      <c r="D53" s="281"/>
      <c r="E53" s="281"/>
      <c r="F53" s="281"/>
      <c r="G53" s="281"/>
      <c r="H53" s="281"/>
      <c r="I53" s="281"/>
      <c r="J53" s="281"/>
      <c r="K53" s="281"/>
    </row>
    <row r="54" spans="1:11" ht="72.75" customHeight="1">
      <c r="A54" s="47" t="s">
        <v>204</v>
      </c>
      <c r="B54" s="282" t="s">
        <v>205</v>
      </c>
      <c r="C54" s="282"/>
      <c r="D54" s="282"/>
      <c r="E54" s="282"/>
      <c r="F54" s="282"/>
      <c r="G54" s="282"/>
      <c r="H54" s="282"/>
      <c r="I54" s="282"/>
      <c r="J54" s="282"/>
      <c r="K54" s="282"/>
    </row>
    <row r="55" spans="1:11">
      <c r="A55" s="55"/>
      <c r="B55" s="271" t="s">
        <v>206</v>
      </c>
      <c r="C55" s="271"/>
      <c r="D55" s="271"/>
      <c r="E55" s="271"/>
      <c r="F55" s="271"/>
      <c r="G55" s="271"/>
      <c r="H55" s="271"/>
      <c r="I55" s="271"/>
      <c r="J55" s="271"/>
      <c r="K55" s="271"/>
    </row>
    <row r="56" spans="1:11">
      <c r="A56" s="47" t="s">
        <v>207</v>
      </c>
      <c r="B56" s="261" t="s">
        <v>208</v>
      </c>
      <c r="C56" s="261"/>
      <c r="D56" s="261"/>
      <c r="E56" s="261"/>
      <c r="F56" s="261"/>
      <c r="G56" s="261"/>
      <c r="H56" s="261"/>
      <c r="I56" s="261"/>
      <c r="J56" s="261"/>
      <c r="K56" s="261"/>
    </row>
    <row r="57" spans="1:11">
      <c r="A57" s="55"/>
      <c r="B57" s="271" t="s">
        <v>209</v>
      </c>
      <c r="C57" s="271"/>
      <c r="D57" s="271"/>
      <c r="E57" s="271"/>
      <c r="F57" s="271"/>
      <c r="G57" s="271"/>
      <c r="H57" s="271"/>
      <c r="I57" s="271"/>
      <c r="J57" s="271"/>
      <c r="K57" s="271"/>
    </row>
    <row r="58" spans="1:11">
      <c r="A58" s="268" t="s">
        <v>210</v>
      </c>
      <c r="B58" s="276" t="s">
        <v>211</v>
      </c>
      <c r="C58" s="277"/>
      <c r="D58" s="277"/>
      <c r="E58" s="277"/>
      <c r="F58" s="277"/>
      <c r="G58" s="277"/>
      <c r="H58" s="277"/>
      <c r="I58" s="277"/>
      <c r="J58" s="277"/>
      <c r="K58" s="278"/>
    </row>
    <row r="59" spans="1:11">
      <c r="A59" s="270"/>
      <c r="B59" s="263" t="str">
        <f>IF('General Information'!E70="","",'General Information'!E70)</f>
        <v>N/A</v>
      </c>
      <c r="C59" s="263"/>
      <c r="D59" s="263"/>
      <c r="E59" s="263"/>
      <c r="F59" s="263"/>
      <c r="G59" s="263"/>
      <c r="H59" s="263"/>
      <c r="I59" s="263"/>
      <c r="J59" s="263"/>
      <c r="K59" s="263"/>
    </row>
    <row r="60" spans="1:11" ht="63.75" customHeight="1">
      <c r="A60" s="55"/>
      <c r="B60" s="265" t="s">
        <v>212</v>
      </c>
      <c r="C60" s="266"/>
      <c r="D60" s="266"/>
      <c r="E60" s="266"/>
      <c r="F60" s="266"/>
      <c r="G60" s="266"/>
      <c r="H60" s="266"/>
      <c r="I60" s="266"/>
      <c r="J60" s="266"/>
      <c r="K60" s="267"/>
    </row>
    <row r="61" spans="1:11" ht="12.75" customHeight="1">
      <c r="A61" s="268" t="s">
        <v>213</v>
      </c>
      <c r="B61" s="271" t="s">
        <v>214</v>
      </c>
      <c r="C61" s="271"/>
      <c r="D61" s="271"/>
      <c r="E61" s="271"/>
      <c r="F61" s="272" t="s">
        <v>215</v>
      </c>
      <c r="G61" s="272"/>
      <c r="H61" s="272"/>
      <c r="I61" s="272"/>
      <c r="J61" s="272"/>
      <c r="K61" s="272"/>
    </row>
    <row r="62" spans="1:11" ht="12.75" customHeight="1">
      <c r="A62" s="269"/>
      <c r="B62" s="271" t="s">
        <v>216</v>
      </c>
      <c r="C62" s="271"/>
      <c r="D62" s="271"/>
      <c r="E62" s="271"/>
      <c r="F62" s="272" t="s">
        <v>217</v>
      </c>
      <c r="G62" s="272"/>
      <c r="H62" s="272"/>
      <c r="I62" s="272"/>
      <c r="J62" s="272"/>
      <c r="K62" s="272"/>
    </row>
    <row r="63" spans="1:11" ht="145.5" customHeight="1">
      <c r="A63" s="270"/>
      <c r="B63" s="273" t="s">
        <v>277</v>
      </c>
      <c r="C63" s="274"/>
      <c r="D63" s="274"/>
      <c r="E63" s="274"/>
      <c r="F63" s="274"/>
      <c r="G63" s="274"/>
      <c r="H63" s="274"/>
      <c r="I63" s="274"/>
      <c r="J63" s="274"/>
      <c r="K63" s="275"/>
    </row>
    <row r="64" spans="1:11" ht="25.5" customHeight="1">
      <c r="A64" s="56" t="s">
        <v>218</v>
      </c>
      <c r="B64" s="260" t="s">
        <v>219</v>
      </c>
      <c r="C64" s="260"/>
      <c r="D64" s="260"/>
      <c r="E64" s="260"/>
      <c r="F64" s="260"/>
      <c r="G64" s="260"/>
      <c r="H64" s="260"/>
      <c r="I64" s="260"/>
      <c r="J64" s="260"/>
      <c r="K64" s="260"/>
    </row>
    <row r="65" spans="1:15">
      <c r="A65" s="261">
        <v>7.2</v>
      </c>
      <c r="B65" s="262" t="s">
        <v>220</v>
      </c>
      <c r="C65" s="262"/>
      <c r="D65" s="262"/>
      <c r="E65" s="262"/>
      <c r="F65" s="262"/>
      <c r="G65" s="262"/>
      <c r="H65" s="262"/>
      <c r="I65" s="262"/>
      <c r="J65" s="262"/>
      <c r="K65" s="262"/>
      <c r="L65" s="296" t="s">
        <v>221</v>
      </c>
      <c r="M65" s="296"/>
      <c r="N65" s="296"/>
      <c r="O65" s="296"/>
    </row>
    <row r="66" spans="1:15">
      <c r="A66" s="261"/>
      <c r="B66" s="263" t="str">
        <f>IF(OR(L66="Yes",M66="Yes",N66="Yes",O66="Yes"),"Yes",IF(OR(L66="No",M66="No",N66="No",O66="No"),"No",""))</f>
        <v>Yes</v>
      </c>
      <c r="C66" s="263"/>
      <c r="D66" s="263"/>
      <c r="E66" s="263"/>
      <c r="F66" s="263"/>
      <c r="G66" s="263"/>
      <c r="H66" s="263"/>
      <c r="I66" s="263"/>
      <c r="J66" s="263"/>
      <c r="K66" s="263"/>
      <c r="L66" s="45" t="str">
        <f>IF('ErP Lot 3 NB Test Report'!C50="Select","",IF('ErP Lot 3 NB Test Report'!C50="Yes","Yes","No"))</f>
        <v>Yes</v>
      </c>
      <c r="M66" s="45" t="str">
        <f>IF('ErP Lot 3 NB Test Report'!E50="Select","",IF('ErP Lot 3 NB Test Report'!E50="Yes","Yes","No"))</f>
        <v/>
      </c>
      <c r="N66" s="45" t="str">
        <f>IF('ErP Lot 3 NB Test Report'!G50="Select","",IF('ErP Lot 3 NB Test Report'!G50="Yes","Yes","No"))</f>
        <v/>
      </c>
      <c r="O66" s="65"/>
    </row>
    <row r="67" spans="1:15">
      <c r="A67" s="261"/>
      <c r="B67" s="264" t="str">
        <f>IF(B66="","",IF(B66="Yes","The battery[ies] in this product cannot be easily replaced by users themselves.","N/A"))</f>
        <v>The battery[ies] in this product cannot be easily replaced by users themselves.</v>
      </c>
      <c r="C67" s="264"/>
      <c r="D67" s="264"/>
      <c r="E67" s="264"/>
      <c r="F67" s="264"/>
      <c r="G67" s="264"/>
      <c r="H67" s="264"/>
      <c r="I67" s="264"/>
      <c r="J67" s="264"/>
      <c r="K67" s="264"/>
    </row>
  </sheetData>
  <sheetProtection password="F33E" sheet="1" objects="1" scenarios="1" formatCells="0" selectLockedCells="1"/>
  <mergeCells count="152">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B33:K33"/>
    <mergeCell ref="B34:F34"/>
    <mergeCell ref="G34:K34"/>
    <mergeCell ref="B35:K35"/>
    <mergeCell ref="A36:A39"/>
    <mergeCell ref="B36:C36"/>
    <mergeCell ref="D36:K36"/>
    <mergeCell ref="B37:C37"/>
    <mergeCell ref="D37:K37"/>
    <mergeCell ref="B38:C38"/>
    <mergeCell ref="B43:K43"/>
    <mergeCell ref="B44:K44"/>
    <mergeCell ref="B45:K45"/>
    <mergeCell ref="B46:K46"/>
    <mergeCell ref="B47:K47"/>
    <mergeCell ref="B48:K48"/>
    <mergeCell ref="D38:K38"/>
    <mergeCell ref="B39:C39"/>
    <mergeCell ref="D39:K39"/>
    <mergeCell ref="A40:K40"/>
    <mergeCell ref="B41:K41"/>
    <mergeCell ref="B42:K42"/>
    <mergeCell ref="B55:K55"/>
    <mergeCell ref="B56:K56"/>
    <mergeCell ref="B57:K57"/>
    <mergeCell ref="A58:A59"/>
    <mergeCell ref="B58:K58"/>
    <mergeCell ref="B59:K59"/>
    <mergeCell ref="B49:K49"/>
    <mergeCell ref="B50:K50"/>
    <mergeCell ref="B51:K51"/>
    <mergeCell ref="B52:K52"/>
    <mergeCell ref="B53:K53"/>
    <mergeCell ref="B54:K54"/>
    <mergeCell ref="B64:K64"/>
    <mergeCell ref="A65:A67"/>
    <mergeCell ref="B65:K65"/>
    <mergeCell ref="B66:K66"/>
    <mergeCell ref="B67:K67"/>
    <mergeCell ref="B60:K60"/>
    <mergeCell ref="A61:A63"/>
    <mergeCell ref="B61:E61"/>
    <mergeCell ref="F61:K61"/>
    <mergeCell ref="B62:E62"/>
    <mergeCell ref="F62:K62"/>
    <mergeCell ref="B63:K6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2015-05-27T01:25:18Z</cp:lastPrinted>
  <dcterms:created xsi:type="dcterms:W3CDTF">1996-10-14T23:33:28Z</dcterms:created>
  <dcterms:modified xsi:type="dcterms:W3CDTF">2015-08-07T00:38:55Z</dcterms:modified>
</cp:coreProperties>
</file>