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xWindow="-12" yWindow="372" windowWidth="10476" windowHeight="6792"/>
  </bookViews>
  <sheets>
    <sheet name="Cover Page" sheetId="25" r:id="rId1"/>
    <sheet name="Revision History" sheetId="21" r:id="rId2"/>
    <sheet name="General Information" sheetId="29" r:id="rId3"/>
    <sheet name="ErP Lot 3 NB Test Report" sheetId="33" r:id="rId4"/>
    <sheet name="ErP Lot 3 NB Declaration" sheetId="40" r:id="rId5"/>
  </sheets>
  <calcPr calcId="124519"/>
</workbook>
</file>

<file path=xl/calcChain.xml><?xml version="1.0" encoding="utf-8"?>
<calcChain xmlns="http://schemas.openxmlformats.org/spreadsheetml/2006/main">
  <c r="R85" i="33"/>
  <c r="Q85"/>
  <c r="P85"/>
  <c r="O85"/>
  <c r="N85"/>
  <c r="M85"/>
  <c r="D36" i="40" l="1"/>
  <c r="E88" i="33" l="1"/>
  <c r="G88"/>
  <c r="C88"/>
  <c r="G34" i="40" l="1"/>
  <c r="E73" i="29" l="1"/>
  <c r="E84" i="33" l="1"/>
  <c r="G84"/>
  <c r="C84"/>
  <c r="E68" l="1"/>
  <c r="G68"/>
  <c r="F14" i="40" l="1"/>
  <c r="H14"/>
  <c r="F15"/>
  <c r="H15"/>
  <c r="F16"/>
  <c r="H16"/>
  <c r="F17"/>
  <c r="H17"/>
  <c r="F18"/>
  <c r="H18"/>
  <c r="D18"/>
  <c r="D17"/>
  <c r="E54" i="29"/>
  <c r="D16" i="40"/>
  <c r="D15"/>
  <c r="E52" i="29"/>
  <c r="D14" i="40"/>
  <c r="F13"/>
  <c r="H13"/>
  <c r="B59"/>
  <c r="E85" i="33"/>
  <c r="G85"/>
  <c r="J13" i="40" l="1"/>
  <c r="E69" i="33"/>
  <c r="G69"/>
  <c r="C69"/>
  <c r="C30" l="1"/>
  <c r="C29"/>
  <c r="G31" i="40"/>
  <c r="G32"/>
  <c r="G54" i="29" l="1"/>
  <c r="I54"/>
  <c r="G55"/>
  <c r="I55"/>
  <c r="E55"/>
  <c r="G53"/>
  <c r="I53"/>
  <c r="E53"/>
  <c r="G52"/>
  <c r="I52"/>
  <c r="G51"/>
  <c r="I51"/>
  <c r="E51"/>
  <c r="D9" i="40" l="1"/>
  <c r="D8"/>
  <c r="D7"/>
  <c r="D6"/>
  <c r="D4"/>
  <c r="I2"/>
  <c r="N16"/>
  <c r="M16"/>
  <c r="L16"/>
  <c r="L12"/>
  <c r="L7" l="1"/>
  <c r="G10" s="1"/>
  <c r="L8"/>
  <c r="G11" s="1"/>
  <c r="L9"/>
  <c r="G12" s="1"/>
  <c r="B27" l="1"/>
  <c r="D27"/>
  <c r="F27"/>
  <c r="H27"/>
  <c r="J27"/>
  <c r="B28"/>
  <c r="D28"/>
  <c r="F28"/>
  <c r="H28"/>
  <c r="J28"/>
  <c r="B29"/>
  <c r="D29"/>
  <c r="F29"/>
  <c r="H29"/>
  <c r="J29"/>
  <c r="D26"/>
  <c r="F26"/>
  <c r="H26"/>
  <c r="J26"/>
  <c r="B26"/>
  <c r="B22"/>
  <c r="D22"/>
  <c r="F22"/>
  <c r="H22"/>
  <c r="B23"/>
  <c r="D23"/>
  <c r="F23"/>
  <c r="H23"/>
  <c r="D21"/>
  <c r="F21"/>
  <c r="H21"/>
  <c r="B21"/>
  <c r="E51" i="33" l="1"/>
  <c r="G51"/>
  <c r="N66" i="40"/>
  <c r="M66"/>
  <c r="L66"/>
  <c r="C51" i="33"/>
  <c r="B66" i="40" l="1"/>
  <c r="B67" s="1"/>
  <c r="E63" i="33" l="1"/>
  <c r="G63"/>
  <c r="C63"/>
  <c r="E50" i="29" l="1"/>
  <c r="L85" i="33"/>
  <c r="K85"/>
  <c r="C85" s="1"/>
  <c r="D13" i="40"/>
  <c r="H5"/>
  <c r="I50" i="29"/>
  <c r="F5" i="40"/>
  <c r="G50" i="29"/>
  <c r="C64" i="33"/>
  <c r="D5" i="40"/>
  <c r="E72" i="33"/>
  <c r="G72"/>
  <c r="M12" i="40" l="1"/>
  <c r="N12"/>
  <c r="M8" l="1"/>
  <c r="H11" s="1"/>
  <c r="M9"/>
  <c r="H12" s="1"/>
  <c r="M7"/>
  <c r="H10" s="1"/>
  <c r="N9"/>
  <c r="I12" s="1"/>
  <c r="N8"/>
  <c r="I11" s="1"/>
  <c r="N7"/>
  <c r="I10" s="1"/>
  <c r="E46" i="29"/>
  <c r="E47" l="1"/>
  <c r="E76" i="33" l="1"/>
  <c r="G76"/>
  <c r="C76"/>
  <c r="C77" s="1"/>
  <c r="C75" l="1"/>
  <c r="E75"/>
  <c r="G75"/>
  <c r="C68"/>
  <c r="C72" l="1"/>
  <c r="E70" l="1"/>
  <c r="E86" s="1"/>
  <c r="G70"/>
  <c r="G86" s="1"/>
  <c r="C70"/>
  <c r="C86" s="1"/>
  <c r="E64"/>
  <c r="E77" s="1"/>
  <c r="G64"/>
  <c r="G77" s="1"/>
  <c r="G87" l="1"/>
  <c r="E87"/>
  <c r="E89" s="1"/>
  <c r="E90" s="1"/>
  <c r="C87"/>
  <c r="C89" s="1"/>
  <c r="G89" l="1"/>
  <c r="G90" s="1"/>
  <c r="C90"/>
</calcChain>
</file>

<file path=xl/sharedStrings.xml><?xml version="1.0" encoding="utf-8"?>
<sst xmlns="http://schemas.openxmlformats.org/spreadsheetml/2006/main" count="362" uniqueCount="315">
  <si>
    <t>Brand / Logo</t>
    <phoneticPr fontId="3" type="noConversion"/>
  </si>
  <si>
    <t>Address</t>
    <phoneticPr fontId="3" type="noConversion"/>
  </si>
  <si>
    <t>Phone</t>
    <phoneticPr fontId="3" type="noConversion"/>
  </si>
  <si>
    <t>+886-2-3234-5478</t>
    <phoneticPr fontId="3" type="noConversion"/>
  </si>
  <si>
    <t>No.69, Lide St., Zhonghe Dist., New Taipei City 235, Taiwan R.O.C.</t>
    <phoneticPr fontId="3" type="noConversion"/>
  </si>
  <si>
    <t>Revision History</t>
    <phoneticPr fontId="3" type="noConversion"/>
  </si>
  <si>
    <t>Proprietary Note:
The information contained in this document is confidential and proprietary to MSI. The document or the information it contains is NOT to be used, reproduced or disclosed outside of MSI without written permission of MSI.</t>
    <phoneticPr fontId="2" type="noConversion"/>
  </si>
  <si>
    <t>Release Date</t>
    <phoneticPr fontId="2" type="noConversion"/>
  </si>
  <si>
    <t>Model Name / Market Name</t>
    <phoneticPr fontId="2" type="noConversion"/>
  </si>
  <si>
    <t>Micro-Star INT’L CO., LTD.
Design Quality Assurance Dept.</t>
    <phoneticPr fontId="2" type="noConversion"/>
  </si>
  <si>
    <t>Company name</t>
    <phoneticPr fontId="3" type="noConversion"/>
  </si>
  <si>
    <t>Micro-Star International Company Limited</t>
    <phoneticPr fontId="3" type="noConversion"/>
  </si>
  <si>
    <t>+886-2-3234-5599</t>
    <phoneticPr fontId="3" type="noConversion"/>
  </si>
  <si>
    <t>Fax</t>
    <phoneticPr fontId="3" type="noConversion"/>
  </si>
  <si>
    <t>General Information</t>
    <phoneticPr fontId="3" type="noConversion"/>
  </si>
  <si>
    <t>1. Company Information</t>
    <phoneticPr fontId="3" type="noConversion"/>
  </si>
  <si>
    <t>Web</t>
    <phoneticPr fontId="3" type="noConversion"/>
  </si>
  <si>
    <t>www.msi.com</t>
    <phoneticPr fontId="3" type="noConversion"/>
  </si>
  <si>
    <t>2. Product Information</t>
    <phoneticPr fontId="3" type="noConversion"/>
  </si>
  <si>
    <t>The product model name</t>
    <phoneticPr fontId="3" type="noConversion"/>
  </si>
  <si>
    <t>Product descriptions</t>
    <phoneticPr fontId="3" type="noConversion"/>
  </si>
  <si>
    <t>Product photos / pictures of appearance</t>
    <phoneticPr fontId="3" type="noConversion"/>
  </si>
  <si>
    <r>
      <t>Title/</t>
    </r>
    <r>
      <rPr>
        <sz val="12"/>
        <color indexed="8"/>
        <rFont val="細明體"/>
        <family val="3"/>
        <charset val="136"/>
      </rPr>
      <t>職稱</t>
    </r>
    <phoneticPr fontId="3" type="noConversion"/>
  </si>
  <si>
    <t>Solid State Drive (SSD)</t>
    <phoneticPr fontId="3" type="noConversion"/>
  </si>
  <si>
    <t>BIOS / Firmware Version</t>
    <phoneticPr fontId="3" type="noConversion"/>
  </si>
  <si>
    <t>Operation system</t>
    <phoneticPr fontId="3" type="noConversion"/>
  </si>
  <si>
    <r>
      <t>Name/</t>
    </r>
    <r>
      <rPr>
        <sz val="12"/>
        <color indexed="8"/>
        <rFont val="新細明體"/>
        <family val="1"/>
        <charset val="136"/>
      </rPr>
      <t>姓名</t>
    </r>
    <phoneticPr fontId="2" type="noConversion"/>
  </si>
  <si>
    <r>
      <t>Date/</t>
    </r>
    <r>
      <rPr>
        <sz val="12"/>
        <color indexed="8"/>
        <rFont val="新細明體"/>
        <family val="1"/>
        <charset val="136"/>
      </rPr>
      <t>發行</t>
    </r>
    <r>
      <rPr>
        <sz val="12"/>
        <color indexed="8"/>
        <rFont val="新細明體"/>
        <family val="1"/>
        <charset val="136"/>
      </rPr>
      <t>日期</t>
    </r>
    <phoneticPr fontId="2" type="noConversion"/>
  </si>
  <si>
    <t>Tester</t>
    <phoneticPr fontId="3" type="noConversion"/>
  </si>
  <si>
    <t>Reviewer</t>
    <phoneticPr fontId="3" type="noConversion"/>
  </si>
  <si>
    <t>Category</t>
    <phoneticPr fontId="3" type="noConversion"/>
  </si>
  <si>
    <t>A</t>
    <phoneticPr fontId="3" type="noConversion"/>
  </si>
  <si>
    <t>B</t>
    <phoneticPr fontId="3" type="noConversion"/>
  </si>
  <si>
    <t>C</t>
    <phoneticPr fontId="3" type="noConversion"/>
  </si>
  <si>
    <t>Description</t>
    <phoneticPr fontId="3" type="noConversion"/>
  </si>
  <si>
    <t>TEC Mode Weighting</t>
    <phoneticPr fontId="3" type="noConversion"/>
  </si>
  <si>
    <t>Toff</t>
  </si>
  <si>
    <t>Tsleep</t>
  </si>
  <si>
    <t>Tidle</t>
  </si>
  <si>
    <t>TEC formula</t>
    <phoneticPr fontId="3" type="noConversion"/>
  </si>
  <si>
    <t>2014.07.01</t>
    <phoneticPr fontId="3" type="noConversion"/>
  </si>
  <si>
    <t>2016.01.01</t>
    <phoneticPr fontId="3" type="noConversion"/>
  </si>
  <si>
    <t>Power Consumptions</t>
    <phoneticPr fontId="3" type="noConversion"/>
  </si>
  <si>
    <t>Sleep Mode / WOL On</t>
    <phoneticPr fontId="3" type="noConversion"/>
  </si>
  <si>
    <t>Sleep Mode / WOL Off</t>
    <phoneticPr fontId="3" type="noConversion"/>
  </si>
  <si>
    <t>Off Mode / WOL On</t>
    <phoneticPr fontId="3" type="noConversion"/>
  </si>
  <si>
    <t>Lowest Power State</t>
    <phoneticPr fontId="3" type="noConversion"/>
  </si>
  <si>
    <t>Watts</t>
    <phoneticPr fontId="3" type="noConversion"/>
  </si>
  <si>
    <t>Marketing Name</t>
    <phoneticPr fontId="3" type="noConversion"/>
  </si>
  <si>
    <t>Line of business</t>
    <phoneticPr fontId="3" type="noConversion"/>
  </si>
  <si>
    <t>Motherboard / Version</t>
    <phoneticPr fontId="3" type="noConversion"/>
  </si>
  <si>
    <t>Select</t>
  </si>
  <si>
    <t>Select</t>
    <phoneticPr fontId="3" type="noConversion"/>
  </si>
  <si>
    <t>UUT System Configurations</t>
    <phoneticPr fontId="3" type="noConversion"/>
  </si>
  <si>
    <t>External Power Supply Spec.</t>
    <phoneticPr fontId="3" type="noConversion"/>
  </si>
  <si>
    <t>EC No.278/2009 (ErP lot 7 requirements)</t>
    <phoneticPr fontId="3" type="noConversion"/>
  </si>
  <si>
    <t>External Power Supply Efficiency</t>
    <phoneticPr fontId="3" type="noConversion"/>
  </si>
  <si>
    <t>Battery/Battery Set</t>
    <phoneticPr fontId="3" type="noConversion"/>
  </si>
  <si>
    <t>Hybrid hard drives (HHD)</t>
    <phoneticPr fontId="3" type="noConversion"/>
  </si>
  <si>
    <t>Hard Disk Driver (HDD)</t>
    <phoneticPr fontId="3" type="noConversion"/>
  </si>
  <si>
    <t>Processor Model</t>
    <phoneticPr fontId="3" type="noConversion"/>
  </si>
  <si>
    <t>Processor Speed (GHz)</t>
    <phoneticPr fontId="3" type="noConversion"/>
  </si>
  <si>
    <t>Processor number of Cores</t>
    <phoneticPr fontId="3" type="noConversion"/>
  </si>
  <si>
    <t>Category Checker</t>
    <phoneticPr fontId="3" type="noConversion"/>
  </si>
  <si>
    <t>Memory #1 / GB</t>
    <phoneticPr fontId="3" type="noConversion"/>
  </si>
  <si>
    <t>Memory #2 / GB</t>
    <phoneticPr fontId="3" type="noConversion"/>
  </si>
  <si>
    <t>Additional Internal Storage Apply?</t>
    <phoneticPr fontId="3" type="noConversion"/>
  </si>
  <si>
    <t>1st. discrete graphics</t>
    <phoneticPr fontId="3" type="noConversion"/>
  </si>
  <si>
    <t>Each additional discrete graphics card</t>
    <phoneticPr fontId="3" type="noConversion"/>
  </si>
  <si>
    <t>Discrete Television Turner Card</t>
    <phoneticPr fontId="3" type="noConversion"/>
  </si>
  <si>
    <t>Base memory(GB)</t>
    <phoneticPr fontId="3" type="noConversion"/>
  </si>
  <si>
    <t>The capability adjustments (kWh/year)</t>
    <phoneticPr fontId="3" type="noConversion"/>
  </si>
  <si>
    <t>Power Rating(s)-Input V/A</t>
    <phoneticPr fontId="3" type="noConversion"/>
  </si>
  <si>
    <t>Graphics</t>
    <phoneticPr fontId="3" type="noConversion"/>
  </si>
  <si>
    <t>Graphics (Integrated/Discrete)</t>
    <phoneticPr fontId="3" type="noConversion"/>
  </si>
  <si>
    <r>
      <t xml:space="preserve">Graphics </t>
    </r>
    <r>
      <rPr>
        <b/>
        <sz val="10"/>
        <color rgb="FFFF0000"/>
        <rFont val="微軟正黑體"/>
        <family val="2"/>
        <charset val="136"/>
      </rPr>
      <t>total</t>
    </r>
    <r>
      <rPr>
        <b/>
        <sz val="10"/>
        <rFont val="微軟正黑體"/>
        <family val="2"/>
        <charset val="136"/>
      </rPr>
      <t xml:space="preserve"> frame buffer bandwidths (GB/s)</t>
    </r>
    <phoneticPr fontId="3" type="noConversion"/>
  </si>
  <si>
    <t>Power Rating(s)-Output (W)</t>
    <phoneticPr fontId="3" type="noConversion"/>
  </si>
  <si>
    <t>The ErP Lot 3 Scope</t>
    <phoneticPr fontId="3" type="noConversion"/>
  </si>
  <si>
    <t>Poff(W) WOL Disabled</t>
    <phoneticPr fontId="3" type="noConversion"/>
  </si>
  <si>
    <t>Poff(W) WOL Enabled</t>
    <phoneticPr fontId="3" type="noConversion"/>
  </si>
  <si>
    <t>Psleep(W) WOL Disabled</t>
    <phoneticPr fontId="3" type="noConversion"/>
  </si>
  <si>
    <t>Psleep(W) WOL Enabled</t>
    <phoneticPr fontId="3" type="noConversion"/>
  </si>
  <si>
    <t>Pidle(W)</t>
    <phoneticPr fontId="3" type="noConversion"/>
  </si>
  <si>
    <t>Base ETEC(kWh/year)</t>
    <phoneticPr fontId="3" type="noConversion"/>
  </si>
  <si>
    <t>Off Mode / WOL Off</t>
    <phoneticPr fontId="3" type="noConversion"/>
  </si>
  <si>
    <t>The device capability adjustments</t>
    <phoneticPr fontId="3" type="noConversion"/>
  </si>
  <si>
    <r>
      <t>Base E</t>
    </r>
    <r>
      <rPr>
        <b/>
        <sz val="6"/>
        <rFont val="微軟正黑體"/>
        <family val="2"/>
        <charset val="136"/>
      </rPr>
      <t>TEC</t>
    </r>
    <r>
      <rPr>
        <b/>
        <sz val="10"/>
        <rFont val="微軟正黑體"/>
        <family val="2"/>
        <charset val="136"/>
      </rPr>
      <t>(kWh/year)</t>
    </r>
    <phoneticPr fontId="3" type="noConversion"/>
  </si>
  <si>
    <r>
      <t>The adjustment E</t>
    </r>
    <r>
      <rPr>
        <b/>
        <sz val="6"/>
        <rFont val="微軟正黑體"/>
        <family val="2"/>
        <charset val="136"/>
      </rPr>
      <t>TEC</t>
    </r>
    <r>
      <rPr>
        <b/>
        <sz val="10"/>
        <rFont val="微軟正黑體"/>
        <family val="2"/>
        <charset val="136"/>
      </rPr>
      <t>(kWh/year)</t>
    </r>
    <phoneticPr fontId="3" type="noConversion"/>
  </si>
  <si>
    <r>
      <t>TEC Calculation (E</t>
    </r>
    <r>
      <rPr>
        <b/>
        <sz val="6"/>
        <rFont val="微軟正黑體"/>
        <family val="2"/>
        <charset val="136"/>
      </rPr>
      <t>TEC</t>
    </r>
    <r>
      <rPr>
        <b/>
        <sz val="10"/>
        <rFont val="微軟正黑體"/>
        <family val="2"/>
        <charset val="136"/>
      </rPr>
      <t>)(kWh/year)</t>
    </r>
    <phoneticPr fontId="3" type="noConversion"/>
  </si>
  <si>
    <r>
      <t>The Category Max E</t>
    </r>
    <r>
      <rPr>
        <b/>
        <sz val="6"/>
        <rFont val="微軟正黑體"/>
        <family val="2"/>
        <charset val="136"/>
      </rPr>
      <t>TEC</t>
    </r>
    <r>
      <rPr>
        <b/>
        <sz val="10"/>
        <rFont val="微軟正黑體"/>
        <family val="2"/>
        <charset val="136"/>
      </rPr>
      <t>(kWh/year)</t>
    </r>
    <phoneticPr fontId="3" type="noConversion"/>
  </si>
  <si>
    <t>Test Result</t>
    <phoneticPr fontId="3" type="noConversion"/>
  </si>
  <si>
    <t>Power Supply Model Name</t>
    <phoneticPr fontId="3" type="noConversion"/>
  </si>
  <si>
    <t>Those not meeting category B,  or C.</t>
    <phoneticPr fontId="3" type="noConversion"/>
  </si>
  <si>
    <t>The notebook computer with at least one discrete graphics card.</t>
    <phoneticPr fontId="3" type="noConversion"/>
  </si>
  <si>
    <r>
      <t xml:space="preserve">(a) a minimum two physical cores in the CPU; </t>
    </r>
    <r>
      <rPr>
        <b/>
        <sz val="10"/>
        <color rgb="FFFF0000"/>
        <rFont val="微軟正黑體"/>
        <family val="2"/>
        <charset val="136"/>
      </rPr>
      <t>and</t>
    </r>
    <r>
      <rPr>
        <b/>
        <sz val="10"/>
        <color theme="1"/>
        <rFont val="微軟正黑體"/>
        <family val="2"/>
        <charset val="136"/>
      </rPr>
      <t xml:space="preserve">
(b) a minimum two gigabytes (GB) of system memory; </t>
    </r>
    <r>
      <rPr>
        <b/>
        <sz val="10"/>
        <color rgb="FFFF0000"/>
        <rFont val="微軟正黑體"/>
        <family val="2"/>
        <charset val="136"/>
      </rPr>
      <t>and</t>
    </r>
    <r>
      <rPr>
        <b/>
        <sz val="10"/>
        <color theme="1"/>
        <rFont val="微軟正黑體"/>
        <family val="2"/>
        <charset val="136"/>
      </rPr>
      <t xml:space="preserve">
(c) a discrete graphics card (dGfx) meeting the G3 (with FB Data Width &gt; 128-bit), G4, G5, G6 or G7 classification;</t>
    </r>
    <phoneticPr fontId="3" type="noConversion"/>
  </si>
  <si>
    <t>C(exempt)</t>
    <phoneticPr fontId="3" type="noConversion"/>
  </si>
  <si>
    <r>
      <t xml:space="preserve">(a) a minimum of four physical cores in the central processing unit (CPU); </t>
    </r>
    <r>
      <rPr>
        <b/>
        <sz val="10"/>
        <color rgb="FFFF0000"/>
        <rFont val="微軟正黑體"/>
        <family val="2"/>
        <charset val="136"/>
      </rPr>
      <t>and</t>
    </r>
    <r>
      <rPr>
        <b/>
        <sz val="10"/>
        <color theme="1"/>
        <rFont val="微軟正黑體"/>
        <family val="2"/>
        <charset val="136"/>
      </rPr>
      <t xml:space="preserve">
(b) discrete graphics card(s) (dGfx) providing total frame buffer bandwidths above 225 GB/s; </t>
    </r>
    <r>
      <rPr>
        <b/>
        <sz val="10"/>
        <color rgb="FFFF0000"/>
        <rFont val="微軟正黑體"/>
        <family val="2"/>
        <charset val="136"/>
      </rPr>
      <t>and</t>
    </r>
    <r>
      <rPr>
        <b/>
        <sz val="10"/>
        <color theme="1"/>
        <rFont val="微軟正黑體"/>
        <family val="2"/>
        <charset val="136"/>
      </rPr>
      <t xml:space="preserve">
(c) a minimum 16GB of system memory.</t>
    </r>
    <phoneticPr fontId="3" type="noConversion"/>
  </si>
  <si>
    <t>additional internal storage: means internal storage devices, including but not limited to hard disk drives (HDD), solid state drives (SSD) and hybrid hard drives (HHD)</t>
    <phoneticPr fontId="3" type="noConversion"/>
  </si>
  <si>
    <t>Quantity</t>
    <phoneticPr fontId="3" type="noConversion"/>
  </si>
  <si>
    <t>The memory capability adjustments (kWh/year)</t>
    <phoneticPr fontId="3" type="noConversion"/>
  </si>
  <si>
    <t>Total Memory (GB)</t>
    <phoneticPr fontId="3" type="noConversion"/>
  </si>
  <si>
    <t>Product Type</t>
    <phoneticPr fontId="2" type="noConversion"/>
  </si>
  <si>
    <t>Product type</t>
    <phoneticPr fontId="3" type="noConversion"/>
  </si>
  <si>
    <t>DUNS No.</t>
    <phoneticPr fontId="3" type="noConversion"/>
  </si>
  <si>
    <t>65-603-7512</t>
    <phoneticPr fontId="3" type="noConversion"/>
  </si>
  <si>
    <t>The year of manufacture</t>
    <phoneticPr fontId="3" type="noConversion"/>
  </si>
  <si>
    <t>Scope of testing</t>
    <phoneticPr fontId="3" type="noConversion"/>
  </si>
  <si>
    <t>Test Equipment</t>
    <phoneticPr fontId="3" type="noConversion"/>
  </si>
  <si>
    <t>COMMISSION REGULATION (EU) No 617/2013 of 26 June 2013 
implementing Directive 2009/125/EC of the European Parliament and of the Council with regard to ecodesign requirements for computers and computer servers</t>
    <phoneticPr fontId="3" type="noConversion"/>
  </si>
  <si>
    <t>Input Test Voltage ( Vac )</t>
    <phoneticPr fontId="3" type="noConversion"/>
  </si>
  <si>
    <t>Input Test Frequency (Hz)</t>
    <phoneticPr fontId="3" type="noConversion"/>
  </si>
  <si>
    <t>Total Harmonic Distortion (THDv)</t>
    <phoneticPr fontId="3" type="noConversion"/>
  </si>
  <si>
    <t xml:space="preserve"> external power supply efficiency 
(Average of Efficiency)</t>
    <phoneticPr fontId="3" type="noConversion"/>
  </si>
  <si>
    <t>The Measurement Result Check</t>
    <phoneticPr fontId="3" type="noConversion"/>
  </si>
  <si>
    <t>ErP Lot 3 Compliance</t>
    <phoneticPr fontId="3" type="noConversion"/>
  </si>
  <si>
    <t>ErP Lot 3 Check</t>
    <phoneticPr fontId="3" type="noConversion"/>
  </si>
  <si>
    <t>WOL enabled in "Off" Mode</t>
    <phoneticPr fontId="3" type="noConversion"/>
  </si>
  <si>
    <t>WOL enabled in "Sleep" Mode</t>
    <phoneticPr fontId="3" type="noConversion"/>
  </si>
  <si>
    <t>Product Size (L * W * H , mm)</t>
    <phoneticPr fontId="3" type="noConversion"/>
  </si>
  <si>
    <r>
      <t xml:space="preserve"> the minimum number of loading cycles that the batteries can withstand (</t>
    </r>
    <r>
      <rPr>
        <b/>
        <sz val="10"/>
        <color rgb="FFFF0000"/>
        <rFont val="微軟正黑體"/>
        <family val="2"/>
        <charset val="136"/>
      </rPr>
      <t>applies only to notebook computers</t>
    </r>
    <r>
      <rPr>
        <b/>
        <sz val="10"/>
        <rFont val="微軟正黑體"/>
        <family val="2"/>
        <charset val="136"/>
      </rPr>
      <t>)</t>
    </r>
    <phoneticPr fontId="3" type="noConversion"/>
  </si>
  <si>
    <r>
      <t>maximum power (Watts)
(</t>
    </r>
    <r>
      <rPr>
        <b/>
        <sz val="10"/>
        <color rgb="FFFF0000"/>
        <rFont val="微軟正黑體"/>
        <family val="2"/>
        <charset val="136"/>
      </rPr>
      <t>applies only to computer server</t>
    </r>
    <r>
      <rPr>
        <b/>
        <sz val="10"/>
        <rFont val="微軟正黑體"/>
        <family val="2"/>
        <charset val="136"/>
      </rPr>
      <t>)</t>
    </r>
    <phoneticPr fontId="3" type="noConversion"/>
  </si>
  <si>
    <t>Power Consumption Test Information</t>
    <phoneticPr fontId="3" type="noConversion"/>
  </si>
  <si>
    <t>Acoustic Test Information</t>
    <phoneticPr fontId="3" type="noConversion"/>
  </si>
  <si>
    <t>Reference Spec.</t>
    <phoneticPr fontId="3" type="noConversion"/>
  </si>
  <si>
    <t>1, Before test, warm up the system at least 30min, and let the fan control function is workable.
2, Placed the UUT into the center of the acoustic chamber.
3, Measure the UUT dimension and the surface of measurement.
4, Calibrate the standard microphone.
5, Place the microphone to the proper position as below figure.
6, Leave the system to warm up 30min again.
7, Leave no body in the chamber room, turn off the light and close the door.
8, Perform the test items in accordance with the test specification.
9, Leave the system at Idle mode for 20 seconds and record the value.
10, Change the system to Operating mode to run HDD random access for 20 seconds and record the value.</t>
    <phoneticPr fontId="3" type="noConversion"/>
  </si>
  <si>
    <t>Test procedure</t>
    <phoneticPr fontId="3" type="noConversion"/>
  </si>
  <si>
    <t>Test procedure</t>
    <phoneticPr fontId="3" type="noConversion"/>
  </si>
  <si>
    <t>Idle Mode</t>
    <phoneticPr fontId="3" type="noConversion"/>
  </si>
  <si>
    <t>the declared A-weighted sound power level</t>
    <phoneticPr fontId="3" type="noConversion"/>
  </si>
  <si>
    <t>Test Result</t>
    <phoneticPr fontId="3" type="noConversion"/>
  </si>
  <si>
    <t>The Notebook Computer battery/ies cannot be accessed and replaced by a non-professional user?</t>
    <phoneticPr fontId="3" type="noConversion"/>
  </si>
  <si>
    <t>Test Set Up
(using the low power connection method of BS EN 50564)</t>
    <phoneticPr fontId="3" type="noConversion"/>
  </si>
  <si>
    <t>Methods of substance test reference</t>
    <phoneticPr fontId="3" type="noConversion"/>
  </si>
  <si>
    <t>Lowest Power State
The UUT was powered up into operating mode. The system was then shut down under software control. Wait for 5 minutes or until the reading becomes stabilized, samples were then read for ten minutes and averaged.
Sleep Mode
The UUT was powered up into operating mode. The system was allowed to go into sleep mode. Wait for 5 minutes or until the reading becomes stabilized, samples were then read for ten minutes and averaged.( through the WOL Enable and Disable measures)
Off Mode
The UUT was powered up into operating mode. Then power down the UUT. Wait for 5 minutes or until the reading becomes stabilized, samples were then read for ten minutes and averaged.( through the WOL Enable and Disable measures)
Note: The above test was A variation of less than 5% in the measured power over 5 minutes is considered stable.</t>
    <phoneticPr fontId="3" type="noConversion"/>
  </si>
  <si>
    <r>
      <t xml:space="preserve">Energy–Related Products Directive 2009/125/EC of 21 October 2009
( Recasts and supersedes 2005/32/EC )
</t>
    </r>
    <r>
      <rPr>
        <sz val="16"/>
        <color indexed="8"/>
        <rFont val="Arial"/>
        <family val="2"/>
      </rPr>
      <t xml:space="preserve">COMMISSION REGULATION (EU) No 617/2013 of 26 June 2013
implementing Directive 2009/125/EC of the European Parliament and of the Council with regard to ecodesign requirements for computers and computer servers
</t>
    </r>
    <r>
      <rPr>
        <sz val="12"/>
        <color indexed="8"/>
        <rFont val="Arial"/>
        <family val="2"/>
      </rPr>
      <t>(The ecodesign requirements for computers and computer servers test report)</t>
    </r>
    <phoneticPr fontId="2" type="noConversion"/>
  </si>
  <si>
    <t>Idle Mode</t>
    <phoneticPr fontId="3" type="noConversion"/>
  </si>
  <si>
    <t xml:space="preserve"> noise levels (the declared A-weighted sound power level)</t>
    <phoneticPr fontId="3" type="noConversion"/>
  </si>
  <si>
    <t>for products with an integrated display containing mercury, the total content of mercury as (mg):</t>
    <phoneticPr fontId="3" type="noConversion"/>
  </si>
  <si>
    <r>
      <t>Product weight</t>
    </r>
    <r>
      <rPr>
        <b/>
        <sz val="10"/>
        <color indexed="8"/>
        <rFont val="微軟正黑體"/>
        <family val="2"/>
        <charset val="136"/>
      </rPr>
      <t xml:space="preserve"> (Kg)
(including packaging)</t>
    </r>
    <phoneticPr fontId="3" type="noConversion"/>
  </si>
  <si>
    <t>Product Category</t>
    <phoneticPr fontId="3" type="noConversion"/>
  </si>
  <si>
    <t>Internal power supply efficiency</t>
    <phoneticPr fontId="3" type="noConversion"/>
  </si>
  <si>
    <t>External power supply efficiency</t>
    <phoneticPr fontId="3" type="noConversion"/>
  </si>
  <si>
    <t>ISO-7779: 1999(E) / Acoustics-Measurement of airborne noise emitted by information technology and telecommunications equipment
ECMA-74: 6th Edition / Measurement of airborne noise emitted by information technology and telecommunications equipment
ISO-9296: 1988(E) / Acoustics-Declared noise emission values of computer and business equipment
ISO 3745: 1977(E) / Acoustics-Determination of sound power levels of noise sources-Precision methods for anechoic and semi-anechoic rooms</t>
    <phoneticPr fontId="3" type="noConversion"/>
  </si>
  <si>
    <t>Brief Description of change</t>
  </si>
  <si>
    <t>Reviser</t>
    <phoneticPr fontId="3" type="noConversion"/>
  </si>
  <si>
    <t>Revision, 
Date,</t>
    <phoneticPr fontId="3" type="noConversion"/>
  </si>
  <si>
    <t>This document is the initial version.</t>
    <phoneticPr fontId="3" type="noConversion"/>
  </si>
  <si>
    <t>Ranny</t>
    <phoneticPr fontId="3" type="noConversion"/>
  </si>
  <si>
    <t>A , 2014.07.15</t>
    <phoneticPr fontId="3" type="noConversion"/>
  </si>
  <si>
    <t>DATE OF DECLARATION:</t>
    <phoneticPr fontId="3" type="noConversion"/>
  </si>
  <si>
    <t>7.1.1 (a)</t>
    <phoneticPr fontId="3" type="noConversion"/>
  </si>
  <si>
    <t>Product Type</t>
    <phoneticPr fontId="3" type="noConversion"/>
  </si>
  <si>
    <t>7.1.1 (b)</t>
    <phoneticPr fontId="3" type="noConversion"/>
  </si>
  <si>
    <t>Manufacturer</t>
    <phoneticPr fontId="3" type="noConversion"/>
  </si>
  <si>
    <t>Address</t>
    <phoneticPr fontId="3" type="noConversion"/>
  </si>
  <si>
    <t>7.1.1 (C)</t>
    <phoneticPr fontId="3" type="noConversion"/>
  </si>
  <si>
    <t>Model Name</t>
    <phoneticPr fontId="3" type="noConversion"/>
  </si>
  <si>
    <t>7.1.1 (d)</t>
    <phoneticPr fontId="3" type="noConversion"/>
  </si>
  <si>
    <t>Year of Manufacture</t>
    <phoneticPr fontId="3" type="noConversion"/>
  </si>
  <si>
    <t>7.1.1 (e)</t>
    <phoneticPr fontId="3" type="noConversion"/>
  </si>
  <si>
    <t>TEC Calculation (ETEC)(kWh/year)</t>
    <phoneticPr fontId="3" type="noConversion"/>
  </si>
  <si>
    <t>7.1.1 (f)</t>
    <phoneticPr fontId="3" type="noConversion"/>
  </si>
  <si>
    <t>Power demand</t>
    <phoneticPr fontId="3" type="noConversion"/>
  </si>
  <si>
    <t>7.1.1 (g)</t>
    <phoneticPr fontId="3" type="noConversion"/>
  </si>
  <si>
    <t>Idle state</t>
    <phoneticPr fontId="3" type="noConversion"/>
  </si>
  <si>
    <t>7.1.1 (h)</t>
    <phoneticPr fontId="3" type="noConversion"/>
  </si>
  <si>
    <t>Sleep Mode</t>
    <phoneticPr fontId="3" type="noConversion"/>
  </si>
  <si>
    <t>Switchable graphics function</t>
    <phoneticPr fontId="3" type="noConversion"/>
  </si>
  <si>
    <t>7.1.1 (i)</t>
    <phoneticPr fontId="3" type="noConversion"/>
  </si>
  <si>
    <t>Sleep Mode with WOL Enable</t>
    <phoneticPr fontId="3" type="noConversion"/>
  </si>
  <si>
    <t>7.1.1 (j)</t>
    <phoneticPr fontId="3" type="noConversion"/>
  </si>
  <si>
    <t>Off Mode</t>
    <phoneticPr fontId="3" type="noConversion"/>
  </si>
  <si>
    <t>7.1.1 (k)</t>
    <phoneticPr fontId="3" type="noConversion"/>
  </si>
  <si>
    <t>Off Mode with WOL Enable</t>
    <phoneticPr fontId="3" type="noConversion"/>
  </si>
  <si>
    <t>7.1.1 (l)</t>
    <phoneticPr fontId="3" type="noConversion"/>
  </si>
  <si>
    <t>7.1.1 (m)</t>
    <phoneticPr fontId="3" type="noConversion"/>
  </si>
  <si>
    <t>Noise levels (the declared A-weighted sound power level) of the computer (Bels / dB)</t>
    <phoneticPr fontId="3" type="noConversion"/>
  </si>
  <si>
    <t>7.1.1 (n)</t>
    <phoneticPr fontId="3" type="noConversion"/>
  </si>
  <si>
    <t>Idle Mode</t>
    <phoneticPr fontId="3" type="noConversion"/>
  </si>
  <si>
    <t>The minimum number of loading cycles</t>
    <phoneticPr fontId="3" type="noConversion"/>
  </si>
  <si>
    <t>7.1.1 (o)</t>
    <phoneticPr fontId="3" type="noConversion"/>
  </si>
  <si>
    <t>The minimum number of loading cycles that the batteries can withstand (applies only to notebook computers)</t>
    <phoneticPr fontId="3" type="noConversion"/>
  </si>
  <si>
    <t>The measurement methodology (used to determine information mentioned in points (e) to (o))</t>
    <phoneticPr fontId="3" type="noConversion"/>
  </si>
  <si>
    <t>7.1.1 (p)</t>
    <phoneticPr fontId="3" type="noConversion"/>
  </si>
  <si>
    <t>7.1.1 (e) ~ (k)</t>
    <phoneticPr fontId="3" type="noConversion"/>
  </si>
  <si>
    <t>Generalized Test Protocol for Calculating the Energy Efficiency of Internal Ac-Dc and Dc-Dc Power Supplies Revision 6.6</t>
    <phoneticPr fontId="3" type="noConversion"/>
  </si>
  <si>
    <t>EN 50563:2011 - External a.c. - d.c. and a.c. - a.c. power supplies – Determination of no-load power and average efficiency of active modes</t>
    <phoneticPr fontId="3" type="noConversion"/>
  </si>
  <si>
    <t>7.1.1 (n) &amp; (o)</t>
    <phoneticPr fontId="3" type="noConversion"/>
  </si>
  <si>
    <t>ISO-7779: Acoustics-Measurement of airborne noise emitted by information technology and telecommunications equipment</t>
    <phoneticPr fontId="3" type="noConversion"/>
  </si>
  <si>
    <t>Sequence of steps for achieving a stable condition with respect to power demand</t>
    <phoneticPr fontId="3" type="noConversion"/>
  </si>
  <si>
    <t>7.1.1 (q)</t>
    <phoneticPr fontId="3" type="noConversion"/>
  </si>
  <si>
    <t>Description of how sleep and/or off mode was selected or programmed</t>
    <phoneticPr fontId="3" type="noConversion"/>
  </si>
  <si>
    <t>7.1.1 (r)</t>
    <phoneticPr fontId="3" type="noConversion"/>
  </si>
  <si>
    <t>The display sleep mode set to activate within 10 minutes of user inactivity.
The off mode shall be set to activate within 30 minutes of user inactivity. 
The sleep and/or off mode was selected or be programmed by operating system power management function. (e.g. MS Windows , Android , Llinux...)</t>
    <phoneticPr fontId="3" type="noConversion"/>
  </si>
  <si>
    <t>Sequence of events required to reach the mode where the equipment automatically changes to sleep and/or off mode</t>
    <phoneticPr fontId="3" type="noConversion"/>
  </si>
  <si>
    <t>7.1.1 (s)</t>
    <phoneticPr fontId="3" type="noConversion"/>
  </si>
  <si>
    <t>The power management function allow the system automatically switching from idle mode to display sleep mode , then system sleep mode will be active after a period of user inactivity.</t>
    <phoneticPr fontId="3" type="noConversion"/>
  </si>
  <si>
    <t>The duration of idle state condition before the computer automatically reaches sleep mode, or another condition which does not exceed the applicable power demand requirements for sleep mode</t>
    <phoneticPr fontId="3" type="noConversion"/>
  </si>
  <si>
    <t>7.1.1 (t)</t>
    <phoneticPr fontId="3" type="noConversion"/>
  </si>
  <si>
    <t>The system for a period no user or network activity (up to 30 minutes).</t>
    <phoneticPr fontId="3" type="noConversion"/>
  </si>
  <si>
    <t>The length of time after a period of user inactivity in which the computer automatically reaches a power mode that has a lower power demand requirement than sleep mode</t>
    <phoneticPr fontId="3" type="noConversion"/>
  </si>
  <si>
    <t>7.1.1 (u)</t>
    <phoneticPr fontId="3" type="noConversion"/>
  </si>
  <si>
    <t>The length of time before the display sleep mode is set to activate after user inactivity</t>
    <phoneticPr fontId="3" type="noConversion"/>
  </si>
  <si>
    <t>7.1.1 (v)</t>
    <phoneticPr fontId="3" type="noConversion"/>
  </si>
  <si>
    <t>The system for a period no user or network activity (up to 10 minutes).</t>
    <phoneticPr fontId="3" type="noConversion"/>
  </si>
  <si>
    <t>User information on the energy-saving potential of power management functionality</t>
    <phoneticPr fontId="3" type="noConversion"/>
  </si>
  <si>
    <t>7.1.1 (w)</t>
    <phoneticPr fontId="3" type="noConversion"/>
  </si>
  <si>
    <t>You can save money by activating power management features.
You can help reduce power usage and other side effects (e.g. Greenhouse Gas and Carbon Reduction)
The power management benefit you can also reference : http://www.energystar.gov/index.cfm?c=power_mgt.pr_power_mgt_low_carbon_join</t>
    <phoneticPr fontId="3" type="noConversion"/>
  </si>
  <si>
    <t>User information on how to enable the power management functionality</t>
    <phoneticPr fontId="3" type="noConversion"/>
  </si>
  <si>
    <t>7.1.1 (x)</t>
    <phoneticPr fontId="3" type="noConversion"/>
  </si>
  <si>
    <t>User information described in user manual of power management.</t>
    <phoneticPr fontId="3" type="noConversion"/>
  </si>
  <si>
    <t>For products with an integrated display containing mercury, the total content of mercury</t>
    <phoneticPr fontId="3" type="noConversion"/>
  </si>
  <si>
    <t>7.1.1 (y)</t>
    <phoneticPr fontId="3" type="noConversion"/>
  </si>
  <si>
    <t>Mercury Total Content (mg)</t>
    <phoneticPr fontId="3" type="noConversion"/>
  </si>
  <si>
    <t>Test parameters for measurements: 
— test voltage in V and frequency in Hz
— total harmonic distortion of the electricity supply system
— information and documentation on the instrumentation, set-up and circuits used for electrical testing</t>
    <phoneticPr fontId="3" type="noConversion"/>
  </si>
  <si>
    <t>7.1.1 (z)</t>
    <phoneticPr fontId="3" type="noConversion"/>
  </si>
  <si>
    <t>Test voltage &amp; Frequency</t>
    <phoneticPr fontId="3" type="noConversion"/>
  </si>
  <si>
    <t>230 Vac / 50Hz</t>
    <phoneticPr fontId="3" type="noConversion"/>
  </si>
  <si>
    <t>Total harmonic distortion (THD)</t>
    <phoneticPr fontId="3" type="noConversion"/>
  </si>
  <si>
    <t>&lt;2%</t>
    <phoneticPr fontId="3" type="noConversion"/>
  </si>
  <si>
    <t>NB
Only</t>
    <phoneticPr fontId="3" type="noConversion"/>
  </si>
  <si>
    <t>A notebook computer is operated by battery/ies that cannot be accessed and replaced by a non-professional user?</t>
    <phoneticPr fontId="3" type="noConversion"/>
  </si>
  <si>
    <t>Is the battery/ies can be user replaceable</t>
    <phoneticPr fontId="3" type="noConversion"/>
  </si>
  <si>
    <t>Battery Check</t>
    <phoneticPr fontId="3" type="noConversion"/>
  </si>
  <si>
    <t xml:space="preserve">                              COMMISSION REGULATION (EU) No 617/2013
                             Product Environmental Technical Documentation Declaration
                          (Notebook computer , Tablet or Slate computer)</t>
    <phoneticPr fontId="3" type="noConversion"/>
  </si>
  <si>
    <t>Idle state(Watts)</t>
    <phoneticPr fontId="3" type="noConversion"/>
  </si>
  <si>
    <t xml:space="preserve"> Sleep mode (Watts)</t>
    <phoneticPr fontId="3" type="noConversion"/>
  </si>
  <si>
    <t>Sleep mode with WOL enabled (Watts)</t>
    <phoneticPr fontId="3" type="noConversion"/>
  </si>
  <si>
    <t>Off mode (Watts)</t>
    <phoneticPr fontId="3" type="noConversion"/>
  </si>
  <si>
    <t>Off mode with WOL enabled (Watts)</t>
    <phoneticPr fontId="3" type="noConversion"/>
  </si>
  <si>
    <t>Power demand</t>
    <phoneticPr fontId="3" type="noConversion"/>
  </si>
  <si>
    <r>
      <t>PCs with UMA graphics
E</t>
    </r>
    <r>
      <rPr>
        <b/>
        <sz val="6"/>
        <color theme="1"/>
        <rFont val="Arial"/>
        <family val="2"/>
      </rPr>
      <t>TEC</t>
    </r>
    <r>
      <rPr>
        <b/>
        <sz val="10"/>
        <color theme="1"/>
        <rFont val="Arial"/>
        <family val="2"/>
      </rPr>
      <t xml:space="preserve"> value (kWh) and capability adjustments applied when UMA Graphics is On.</t>
    </r>
    <phoneticPr fontId="3" type="noConversion"/>
  </si>
  <si>
    <r>
      <t>PCs with switchable graphics
E</t>
    </r>
    <r>
      <rPr>
        <b/>
        <sz val="6"/>
        <color theme="1"/>
        <rFont val="Arial"/>
        <family val="2"/>
      </rPr>
      <t>TEC</t>
    </r>
    <r>
      <rPr>
        <b/>
        <sz val="10"/>
        <color theme="1"/>
        <rFont val="Arial"/>
        <family val="2"/>
      </rPr>
      <t xml:space="preserve"> value (kWh) and capability adjustments applied when switchable Graphics is On.</t>
    </r>
    <phoneticPr fontId="3" type="noConversion"/>
  </si>
  <si>
    <r>
      <t>PCs with discrete graphics
E</t>
    </r>
    <r>
      <rPr>
        <b/>
        <sz val="6"/>
        <color theme="1"/>
        <rFont val="Arial"/>
        <family val="2"/>
      </rPr>
      <t>TEC</t>
    </r>
    <r>
      <rPr>
        <b/>
        <sz val="10"/>
        <color theme="1"/>
        <rFont val="Arial"/>
        <family val="2"/>
      </rPr>
      <t xml:space="preserve"> value (kWh) and capability adjustments applied when all discrete graphics cards (dGfx) are enabled</t>
    </r>
    <phoneticPr fontId="3" type="noConversion"/>
  </si>
  <si>
    <t>Add. &amp; Mod. tech. information &amp; Lot 3 declaration.</t>
    <phoneticPr fontId="3" type="noConversion"/>
  </si>
  <si>
    <t>Categorization of Notebook computer (Including Tablet computer、Slate computer and Mobile Thin Client)</t>
    <phoneticPr fontId="2" type="noConversion"/>
  </si>
  <si>
    <t xml:space="preserve"> Notebook computer 、Tablet 、Slate and Mobile Thin Client</t>
    <phoneticPr fontId="3" type="noConversion"/>
  </si>
  <si>
    <t>Graphics function selection</t>
    <phoneticPr fontId="3" type="noConversion"/>
  </si>
  <si>
    <t>0% load (Watts)</t>
    <phoneticPr fontId="3" type="noConversion"/>
  </si>
  <si>
    <t>25% load
(%)</t>
    <phoneticPr fontId="3" type="noConversion"/>
  </si>
  <si>
    <t>50% load
(%)</t>
    <phoneticPr fontId="3" type="noConversion"/>
  </si>
  <si>
    <t>75% load
(%)</t>
    <phoneticPr fontId="3" type="noConversion"/>
  </si>
  <si>
    <t>100% load
(%)</t>
    <phoneticPr fontId="3" type="noConversion"/>
  </si>
  <si>
    <t>10% load
(%)</t>
    <phoneticPr fontId="3" type="noConversion"/>
  </si>
  <si>
    <t>20% load
(%)</t>
    <phoneticPr fontId="3" type="noConversion"/>
  </si>
  <si>
    <t>10% Load</t>
    <phoneticPr fontId="3" type="noConversion"/>
  </si>
  <si>
    <t>20 % Load</t>
    <phoneticPr fontId="3" type="noConversion"/>
  </si>
  <si>
    <t>50 % Load</t>
    <phoneticPr fontId="3" type="noConversion"/>
  </si>
  <si>
    <t>100 % Load</t>
    <phoneticPr fontId="3" type="noConversion"/>
  </si>
  <si>
    <t>External power supply efficiency</t>
    <phoneticPr fontId="3" type="noConversion"/>
  </si>
  <si>
    <t>Internal power supply efficiency (%)</t>
    <phoneticPr fontId="3" type="noConversion"/>
  </si>
  <si>
    <t>25 % Load (%)</t>
    <phoneticPr fontId="3" type="noConversion"/>
  </si>
  <si>
    <t>50 % Load (%)</t>
    <phoneticPr fontId="3" type="noConversion"/>
  </si>
  <si>
    <t>75 % Load (%)</t>
    <phoneticPr fontId="3" type="noConversion"/>
  </si>
  <si>
    <t>100 % Load (%)</t>
    <phoneticPr fontId="3" type="noConversion"/>
  </si>
  <si>
    <t>0 % Load (Watts)</t>
    <phoneticPr fontId="3" type="noConversion"/>
  </si>
  <si>
    <t>Operation Mode</t>
    <phoneticPr fontId="3" type="noConversion"/>
  </si>
  <si>
    <t>Graphics select</t>
    <phoneticPr fontId="3" type="noConversion"/>
  </si>
  <si>
    <t>Power meter : Chroma 66202 Digital
AC power source : Chroma 6530 Programmable
Test Fixture: Chroma A662003 Measurement</t>
    <phoneticPr fontId="3" type="noConversion"/>
  </si>
  <si>
    <t>Viewable diagonal screen size (inches)</t>
    <phoneticPr fontId="3" type="noConversion"/>
  </si>
  <si>
    <t>`</t>
    <phoneticPr fontId="3" type="noConversion"/>
  </si>
  <si>
    <t>B , 2014.08.19</t>
    <phoneticPr fontId="3" type="noConversion"/>
  </si>
  <si>
    <r>
      <t xml:space="preserve">                              COMMISSION REGULATION (EU) No 617/2013
                             Product Environmental Technical Documentation Declaration
                        (Notebook computer</t>
    </r>
    <r>
      <rPr>
        <b/>
        <sz val="12"/>
        <rFont val="微軟正黑體"/>
        <family val="2"/>
        <charset val="136"/>
      </rPr>
      <t>、</t>
    </r>
    <r>
      <rPr>
        <b/>
        <sz val="12"/>
        <rFont val="Arial"/>
        <family val="2"/>
      </rPr>
      <t>Tablet computer</t>
    </r>
    <r>
      <rPr>
        <b/>
        <sz val="12"/>
        <rFont val="微軟正黑體"/>
        <family val="2"/>
        <charset val="136"/>
      </rPr>
      <t>、</t>
    </r>
    <r>
      <rPr>
        <b/>
        <sz val="12"/>
        <rFont val="Arial"/>
        <family val="2"/>
      </rPr>
      <t>Slate computer and Mobile thin client)</t>
    </r>
    <phoneticPr fontId="3" type="noConversion"/>
  </si>
  <si>
    <t>"Notebook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t>
    <phoneticPr fontId="3" type="noConversion"/>
  </si>
  <si>
    <t>Notebook computer</t>
    <phoneticPr fontId="3" type="noConversion"/>
  </si>
  <si>
    <t>Tablet computer</t>
    <phoneticPr fontId="3" type="noConversion"/>
  </si>
  <si>
    <t>Slate computer</t>
    <phoneticPr fontId="3" type="noConversion"/>
  </si>
  <si>
    <t>Mobile thin client</t>
    <phoneticPr fontId="3" type="noConversion"/>
  </si>
  <si>
    <t>"Tablet computer" means a product which is a type of notebook computer that includes both an attached touch-sensitive display and an attached physical keyboard.</t>
    <phoneticPr fontId="3" type="noConversion"/>
  </si>
  <si>
    <t>"Slate computer" means a type of notebook computer that includes an integrated touch-sensitive display but does not have a permanently attached physical keyboard.</t>
    <phoneticPr fontId="3" type="noConversion"/>
  </si>
  <si>
    <t>"Mobile thin client" means a type of notebook computer that relies on a connection to remote computing resources (e.g. computer server, remote workstation) to obtain primary functionality and has no rotational storage media integral to the product.</t>
    <phoneticPr fontId="3" type="noConversion"/>
  </si>
  <si>
    <t>B1, 2014.10.15</t>
    <phoneticPr fontId="3" type="noConversion"/>
  </si>
  <si>
    <t>Ranny</t>
    <phoneticPr fontId="3" type="noConversion"/>
  </si>
  <si>
    <t>Mod. Test Report C/E/G 88 &amp; 89 + Declaration L7</t>
    <phoneticPr fontId="3" type="noConversion"/>
  </si>
  <si>
    <t>Revision: B2</t>
    <phoneticPr fontId="2" type="noConversion"/>
  </si>
  <si>
    <t>B2 , 2015.05.26</t>
    <phoneticPr fontId="3" type="noConversion"/>
  </si>
  <si>
    <t>Ranny</t>
    <phoneticPr fontId="3" type="noConversion"/>
  </si>
  <si>
    <t>Updated Method of substance test reference to EN 62623:2013.</t>
    <phoneticPr fontId="3" type="noConversion"/>
  </si>
  <si>
    <t>EN 62623:2013 - Desktop and notebook computers Measurement of energy consumption</t>
    <phoneticPr fontId="3" type="noConversion"/>
  </si>
  <si>
    <t>Test information including required instrumentation, setup etc. as below list is detailed in :
(For System)
EN 62623:2013 - Desktop and notebook computers Measurement of energy consumption
(Internal Power Supply)
Generalized Test Protocol for Calculating the Energy Efficiency of Internal Ac-Dc and Dc-Dc Power Supplies Revision 6.6
(External Power Supply)
EN 50563:2011 - External a.c. - d.c. and a.c. - a.c. power supplies – Determination of no-load power and average efficiency of active modes</t>
    <phoneticPr fontId="3" type="noConversion"/>
  </si>
  <si>
    <t>Refer to the Test Setup section of the EC 62623:2013 standard.</t>
    <phoneticPr fontId="3" type="noConversion"/>
  </si>
  <si>
    <t>Notebook computers</t>
  </si>
  <si>
    <t>2015\05\29</t>
    <phoneticPr fontId="2" type="noConversion"/>
  </si>
  <si>
    <r>
      <t>Jianzheng/</t>
    </r>
    <r>
      <rPr>
        <sz val="12"/>
        <rFont val="MingLiU"/>
        <family val="3"/>
        <charset val="136"/>
      </rPr>
      <t>鄭健</t>
    </r>
    <phoneticPr fontId="3" type="noConversion"/>
  </si>
  <si>
    <r>
      <t>senior engineer /</t>
    </r>
    <r>
      <rPr>
        <sz val="12"/>
        <rFont val="MingLiU"/>
        <family val="3"/>
        <charset val="136"/>
      </rPr>
      <t>高級工程師</t>
    </r>
    <phoneticPr fontId="3" type="noConversion"/>
  </si>
  <si>
    <r>
      <t>Jamessong/</t>
    </r>
    <r>
      <rPr>
        <sz val="12"/>
        <rFont val="MingLiU"/>
        <family val="3"/>
        <charset val="136"/>
      </rPr>
      <t>宋亮</t>
    </r>
    <phoneticPr fontId="3" type="noConversion"/>
  </si>
  <si>
    <r>
      <t>Assistant manager/</t>
    </r>
    <r>
      <rPr>
        <sz val="12"/>
        <rFont val="MingLiU"/>
        <family val="3"/>
        <charset val="136"/>
      </rPr>
      <t>副理</t>
    </r>
    <phoneticPr fontId="3" type="noConversion"/>
  </si>
  <si>
    <t>AABBBBBAABAD</t>
    <phoneticPr fontId="2" type="noConversion"/>
  </si>
  <si>
    <t>Intended used at home/school /office.</t>
  </si>
  <si>
    <t>N/A</t>
    <phoneticPr fontId="3" type="noConversion"/>
  </si>
  <si>
    <t>420*288*32</t>
    <phoneticPr fontId="3" type="noConversion"/>
  </si>
  <si>
    <t>MS-1793/GP72 2QE</t>
    <phoneticPr fontId="2" type="noConversion"/>
  </si>
  <si>
    <t>Stage 1
(2014.07.01)</t>
    <phoneticPr fontId="3" type="noConversion"/>
  </si>
  <si>
    <t>Stage 2
(2016.01.01)</t>
    <phoneticPr fontId="3" type="noConversion"/>
  </si>
  <si>
    <t>19.5V/7.7A</t>
    <phoneticPr fontId="3" type="noConversion"/>
  </si>
  <si>
    <t>DELTA ADP-150VB B</t>
    <phoneticPr fontId="3" type="noConversion"/>
  </si>
  <si>
    <t>Switchable</t>
  </si>
  <si>
    <t>YES</t>
  </si>
  <si>
    <t>GP72 2QE</t>
    <phoneticPr fontId="3" type="noConversion"/>
  </si>
  <si>
    <t>Notebook PC</t>
    <phoneticPr fontId="3" type="noConversion"/>
  </si>
  <si>
    <t>E1793IMS.103</t>
    <phoneticPr fontId="3" type="noConversion"/>
  </si>
  <si>
    <t>Meet</t>
  </si>
  <si>
    <t>Level V</t>
  </si>
  <si>
    <t>Stage 1(2014.07.01)</t>
  </si>
  <si>
    <t>Intel®  Core™  i7-5700HQ CPU@2.7GHz 2.7GHz</t>
    <phoneticPr fontId="3" type="noConversion"/>
  </si>
  <si>
    <t>G3(w/FB Data Width &lt;= 128-bit )</t>
  </si>
  <si>
    <t>G3</t>
  </si>
  <si>
    <t>No</t>
  </si>
  <si>
    <t>Yes</t>
  </si>
  <si>
    <t>Intel®  HD Graphics 5600    /   NVIDIA GeForce GTX 950M</t>
    <phoneticPr fontId="3" type="noConversion"/>
  </si>
  <si>
    <t xml:space="preserve">Windows 8.1 Pro </t>
    <phoneticPr fontId="3" type="noConversion"/>
  </si>
  <si>
    <t>BTY-M6H</t>
    <phoneticPr fontId="3" type="noConversion"/>
  </si>
  <si>
    <t>NA</t>
    <phoneticPr fontId="3" type="noConversion"/>
  </si>
  <si>
    <t>TOSHIBA MQ01ABD 1TB</t>
    <phoneticPr fontId="3" type="noConversion"/>
  </si>
  <si>
    <t>TOSHIBA THNSNJ1 128GB</t>
    <phoneticPr fontId="3" type="noConversion"/>
  </si>
</sst>
</file>

<file path=xl/styles.xml><?xml version="1.0" encoding="utf-8"?>
<styleSheet xmlns="http://schemas.openxmlformats.org/spreadsheetml/2006/main">
  <numFmts count="2">
    <numFmt numFmtId="176" formatCode="0.00_ "/>
    <numFmt numFmtId="177" formatCode="0.000_ "/>
  </numFmts>
  <fonts count="37">
    <font>
      <sz val="10"/>
      <name val="Arial"/>
      <family val="2"/>
    </font>
    <font>
      <sz val="12"/>
      <name val="Arial"/>
      <family val="2"/>
    </font>
    <font>
      <sz val="9"/>
      <name val="新細明體"/>
      <family val="1"/>
      <charset val="136"/>
    </font>
    <font>
      <sz val="9"/>
      <name val="細明體"/>
      <family val="3"/>
      <charset val="136"/>
    </font>
    <font>
      <sz val="12"/>
      <color indexed="8"/>
      <name val="新細明體"/>
      <family val="1"/>
      <charset val="136"/>
    </font>
    <font>
      <sz val="12"/>
      <color indexed="8"/>
      <name val="細明體"/>
      <family val="3"/>
      <charset val="136"/>
    </font>
    <font>
      <b/>
      <sz val="10"/>
      <name val="微軟正黑體"/>
      <family val="2"/>
      <charset val="136"/>
    </font>
    <font>
      <sz val="12"/>
      <color theme="1"/>
      <name val="宋体"/>
      <family val="1"/>
      <charset val="136"/>
      <scheme val="minor"/>
    </font>
    <font>
      <u/>
      <sz val="12"/>
      <color theme="10"/>
      <name val="宋体"/>
      <family val="1"/>
      <charset val="136"/>
      <scheme val="minor"/>
    </font>
    <font>
      <b/>
      <sz val="12"/>
      <color theme="0"/>
      <name val="Arial"/>
      <family val="2"/>
    </font>
    <font>
      <sz val="22"/>
      <color theme="1"/>
      <name val="Arial"/>
      <family val="2"/>
    </font>
    <font>
      <sz val="24"/>
      <color theme="1"/>
      <name val="Arial"/>
      <family val="2"/>
    </font>
    <font>
      <sz val="12"/>
      <color theme="1"/>
      <name val="Arial"/>
      <family val="2"/>
    </font>
    <font>
      <sz val="18"/>
      <color theme="1"/>
      <name val="Arial"/>
      <family val="2"/>
    </font>
    <font>
      <sz val="10"/>
      <color theme="1"/>
      <name val="Arial"/>
      <family val="2"/>
    </font>
    <font>
      <b/>
      <sz val="10"/>
      <color theme="0"/>
      <name val="微軟正黑體"/>
      <family val="2"/>
      <charset val="136"/>
    </font>
    <font>
      <b/>
      <sz val="10"/>
      <color theme="1"/>
      <name val="微軟正黑體"/>
      <family val="2"/>
      <charset val="136"/>
    </font>
    <font>
      <b/>
      <sz val="10"/>
      <color rgb="FFFF0000"/>
      <name val="微軟正黑體"/>
      <family val="2"/>
      <charset val="136"/>
    </font>
    <font>
      <sz val="11"/>
      <color theme="1"/>
      <name val="宋体"/>
      <family val="2"/>
      <scheme val="minor"/>
    </font>
    <font>
      <b/>
      <sz val="6"/>
      <name val="微軟正黑體"/>
      <family val="2"/>
      <charset val="136"/>
    </font>
    <font>
      <sz val="10"/>
      <color theme="1"/>
      <name val="宋体"/>
      <family val="1"/>
      <charset val="136"/>
      <scheme val="minor"/>
    </font>
    <font>
      <b/>
      <sz val="10"/>
      <color indexed="8"/>
      <name val="微軟正黑體"/>
      <family val="2"/>
      <charset val="136"/>
    </font>
    <font>
      <sz val="16"/>
      <color theme="1"/>
      <name val="Arial"/>
      <family val="2"/>
    </font>
    <font>
      <sz val="16"/>
      <color indexed="8"/>
      <name val="Arial"/>
      <family val="2"/>
    </font>
    <font>
      <sz val="12"/>
      <color indexed="8"/>
      <name val="Arial"/>
      <family val="2"/>
    </font>
    <font>
      <b/>
      <sz val="12"/>
      <color theme="0"/>
      <name val="微軟正黑體"/>
      <family val="2"/>
      <charset val="136"/>
    </font>
    <font>
      <b/>
      <sz val="10"/>
      <name val="Arial"/>
      <family val="2"/>
    </font>
    <font>
      <b/>
      <sz val="12"/>
      <name val="Arial"/>
      <family val="2"/>
    </font>
    <font>
      <b/>
      <sz val="10"/>
      <color theme="0"/>
      <name val="Arial"/>
      <family val="2"/>
    </font>
    <font>
      <b/>
      <sz val="10"/>
      <color theme="1"/>
      <name val="Arial"/>
      <family val="2"/>
    </font>
    <font>
      <b/>
      <sz val="12"/>
      <name val="微軟正黑體"/>
      <family val="2"/>
      <charset val="136"/>
    </font>
    <font>
      <b/>
      <u/>
      <sz val="12"/>
      <color theme="10"/>
      <name val="微軟正黑體"/>
      <family val="2"/>
      <charset val="136"/>
    </font>
    <font>
      <b/>
      <sz val="12"/>
      <color theme="1"/>
      <name val="微軟正黑體"/>
      <family val="2"/>
      <charset val="136"/>
    </font>
    <font>
      <b/>
      <sz val="6"/>
      <color theme="1"/>
      <name val="Arial"/>
      <family val="2"/>
    </font>
    <font>
      <b/>
      <u/>
      <sz val="10"/>
      <name val="微軟正黑體"/>
      <family val="2"/>
      <charset val="136"/>
    </font>
    <font>
      <b/>
      <sz val="10"/>
      <name val="微軟正黑體"/>
      <family val="2"/>
    </font>
    <font>
      <sz val="12"/>
      <name val="MingLiU"/>
      <family val="3"/>
      <charset val="136"/>
    </font>
  </fonts>
  <fills count="11">
    <fill>
      <patternFill patternType="none"/>
    </fill>
    <fill>
      <patternFill patternType="gray125"/>
    </fill>
    <fill>
      <patternFill patternType="solid">
        <fgColor rgb="FF0000FF"/>
        <bgColor indexed="64"/>
      </patternFill>
    </fill>
    <fill>
      <patternFill patternType="solid">
        <fgColor theme="0"/>
        <bgColor indexed="64"/>
      </patternFill>
    </fill>
    <fill>
      <patternFill patternType="solid">
        <fgColor rgb="FF008000"/>
        <bgColor indexed="64"/>
      </patternFill>
    </fill>
    <fill>
      <patternFill patternType="solid">
        <fgColor rgb="FFFF000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9"/>
        <bgColor indexed="64"/>
      </patternFill>
    </fill>
    <fill>
      <patternFill patternType="solid">
        <fgColor theme="0" tint="-0.499984740745262"/>
        <bgColor indexed="64"/>
      </patternFill>
    </fill>
    <fill>
      <patternFill patternType="solid">
        <fgColor theme="5"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s>
  <cellStyleXfs count="5">
    <xf numFmtId="0" fontId="0" fillId="0" borderId="0"/>
    <xf numFmtId="0" fontId="7" fillId="0" borderId="0">
      <alignment vertical="center"/>
    </xf>
    <xf numFmtId="0" fontId="7" fillId="0" borderId="0">
      <alignment vertical="center"/>
    </xf>
    <xf numFmtId="0" fontId="8" fillId="0" borderId="0" applyNumberFormat="0" applyFill="0" applyBorder="0" applyAlignment="0" applyProtection="0">
      <alignment vertical="center"/>
    </xf>
    <xf numFmtId="0" fontId="18" fillId="0" borderId="0"/>
  </cellStyleXfs>
  <cellXfs count="336">
    <xf numFmtId="0" fontId="0" fillId="0" borderId="0" xfId="0"/>
    <xf numFmtId="0" fontId="7" fillId="0" borderId="0" xfId="1">
      <alignment vertical="center"/>
    </xf>
    <xf numFmtId="0" fontId="12" fillId="0" borderId="0" xfId="1" applyFont="1">
      <alignment vertical="center"/>
    </xf>
    <xf numFmtId="0" fontId="0" fillId="0" borderId="0" xfId="0" applyAlignment="1">
      <alignment vertical="center" wrapText="1"/>
    </xf>
    <xf numFmtId="0" fontId="15" fillId="2"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6" fillId="0" borderId="0" xfId="0" applyFont="1" applyAlignment="1">
      <alignment vertical="center" wrapText="1"/>
    </xf>
    <xf numFmtId="176" fontId="6"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6" fillId="8" borderId="1" xfId="0" applyFont="1" applyFill="1" applyBorder="1" applyAlignment="1">
      <alignment vertical="center" wrapText="1"/>
    </xf>
    <xf numFmtId="0" fontId="6" fillId="8" borderId="1" xfId="0" applyFont="1" applyFill="1" applyBorder="1" applyAlignment="1">
      <alignment horizontal="left" vertical="center" wrapText="1"/>
    </xf>
    <xf numFmtId="0" fontId="15" fillId="4"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3" borderId="1" xfId="4" applyFont="1" applyFill="1" applyBorder="1" applyAlignment="1" applyProtection="1">
      <alignment vertical="center" wrapText="1"/>
      <protection hidden="1"/>
    </xf>
    <xf numFmtId="0" fontId="20" fillId="0" borderId="0" xfId="1" applyFont="1">
      <alignment vertical="center"/>
    </xf>
    <xf numFmtId="0" fontId="6" fillId="0" borderId="0" xfId="0" applyFont="1" applyBorder="1" applyAlignment="1">
      <alignment horizontal="center" vertical="center" wrapText="1"/>
    </xf>
    <xf numFmtId="0" fontId="15" fillId="0" borderId="0" xfId="0" applyFont="1" applyFill="1" applyBorder="1" applyAlignment="1">
      <alignment horizontal="center" vertical="center" wrapText="1"/>
    </xf>
    <xf numFmtId="176" fontId="6" fillId="0" borderId="0"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15" fillId="5" borderId="1" xfId="0" applyFont="1" applyFill="1" applyBorder="1" applyAlignment="1">
      <alignment vertical="center" wrapText="1"/>
    </xf>
    <xf numFmtId="0" fontId="15" fillId="5" borderId="1" xfId="4" applyFont="1" applyFill="1" applyBorder="1" applyAlignment="1" applyProtection="1">
      <alignment vertical="center" wrapText="1"/>
      <protection hidden="1"/>
    </xf>
    <xf numFmtId="0" fontId="6" fillId="9" borderId="1" xfId="0" applyFont="1" applyFill="1" applyBorder="1" applyAlignment="1">
      <alignment horizontal="center" vertical="center" wrapText="1"/>
    </xf>
    <xf numFmtId="0" fontId="16" fillId="0" borderId="0" xfId="1" applyFont="1" applyProtection="1">
      <alignment vertical="center"/>
      <protection locked="0"/>
    </xf>
    <xf numFmtId="0" fontId="0" fillId="0" borderId="0" xfId="0" applyProtection="1">
      <protection locked="0"/>
    </xf>
    <xf numFmtId="0" fontId="7" fillId="0" borderId="0" xfId="1" applyProtection="1">
      <alignment vertical="center"/>
      <protection locked="0"/>
    </xf>
    <xf numFmtId="0" fontId="7" fillId="0" borderId="0" xfId="1" applyBorder="1" applyProtection="1">
      <alignment vertical="center"/>
    </xf>
    <xf numFmtId="0" fontId="10" fillId="0" borderId="0" xfId="1" applyFont="1" applyBorder="1" applyAlignment="1" applyProtection="1">
      <alignment vertical="center"/>
    </xf>
    <xf numFmtId="0" fontId="10" fillId="0" borderId="0" xfId="1" applyFont="1" applyBorder="1" applyAlignment="1" applyProtection="1">
      <alignment horizontal="center" vertical="center"/>
    </xf>
    <xf numFmtId="0" fontId="9" fillId="2" borderId="2" xfId="1" applyFont="1" applyFill="1" applyBorder="1" applyAlignment="1" applyProtection="1">
      <alignment vertical="center"/>
    </xf>
    <xf numFmtId="0" fontId="6" fillId="0" borderId="1" xfId="0" applyFont="1" applyBorder="1" applyAlignment="1">
      <alignment horizontal="left" vertical="center" wrapText="1"/>
    </xf>
    <xf numFmtId="0" fontId="11" fillId="0" borderId="0" xfId="1" applyFont="1" applyBorder="1" applyAlignment="1" applyProtection="1">
      <alignment horizontal="center" vertical="top" wrapText="1"/>
    </xf>
    <xf numFmtId="0" fontId="1" fillId="0" borderId="1" xfId="0" applyFont="1" applyFill="1" applyBorder="1" applyAlignment="1" applyProtection="1">
      <alignment vertical="center" wrapText="1"/>
    </xf>
    <xf numFmtId="0" fontId="9" fillId="2" borderId="1" xfId="0" applyFont="1" applyFill="1" applyBorder="1" applyAlignment="1" applyProtection="1">
      <alignment vertical="center" wrapText="1"/>
    </xf>
    <xf numFmtId="0" fontId="1" fillId="0" borderId="1" xfId="0" applyFont="1" applyBorder="1" applyAlignment="1" applyProtection="1">
      <alignment horizontal="center" vertical="center" wrapText="1"/>
      <protection locked="0"/>
    </xf>
    <xf numFmtId="0" fontId="0" fillId="0" borderId="1" xfId="0" applyBorder="1" applyProtection="1">
      <protection locked="0"/>
    </xf>
    <xf numFmtId="0" fontId="11" fillId="0" borderId="11" xfId="1" applyFont="1" applyBorder="1" applyAlignment="1" applyProtection="1">
      <alignment horizontal="center" vertical="top" wrapText="1"/>
    </xf>
    <xf numFmtId="0" fontId="11" fillId="0" borderId="15" xfId="1" applyFont="1" applyBorder="1" applyAlignment="1" applyProtection="1">
      <alignment horizontal="center" vertical="top" wrapText="1"/>
    </xf>
    <xf numFmtId="0" fontId="7" fillId="0" borderId="11" xfId="1" applyBorder="1" applyProtection="1">
      <alignment vertical="center"/>
    </xf>
    <xf numFmtId="0" fontId="7" fillId="0" borderId="15" xfId="1" applyBorder="1" applyProtection="1">
      <alignment vertical="center"/>
    </xf>
    <xf numFmtId="0" fontId="10" fillId="0" borderId="11" xfId="1" applyFont="1" applyBorder="1" applyAlignment="1" applyProtection="1">
      <alignment vertical="center"/>
    </xf>
    <xf numFmtId="0" fontId="10" fillId="0" borderId="15" xfId="1" applyFont="1" applyBorder="1" applyAlignment="1" applyProtection="1">
      <alignment vertical="center"/>
    </xf>
    <xf numFmtId="0" fontId="10" fillId="0" borderId="11" xfId="1" applyFont="1" applyBorder="1" applyAlignment="1" applyProtection="1">
      <alignment horizontal="center" vertical="center"/>
    </xf>
    <xf numFmtId="0" fontId="10" fillId="0" borderId="15" xfId="1" applyFont="1" applyBorder="1" applyAlignment="1" applyProtection="1">
      <alignment horizontal="center" vertical="center"/>
    </xf>
    <xf numFmtId="0" fontId="9" fillId="2" borderId="3" xfId="1" applyFont="1" applyFill="1" applyBorder="1" applyAlignment="1" applyProtection="1">
      <alignment vertical="center"/>
    </xf>
    <xf numFmtId="0" fontId="0" fillId="10" borderId="1" xfId="0" applyFill="1" applyBorder="1" applyAlignment="1">
      <alignment horizontal="center" vertical="center" wrapText="1"/>
    </xf>
    <xf numFmtId="0" fontId="0" fillId="10" borderId="1" xfId="0" applyFill="1" applyBorder="1" applyAlignment="1">
      <alignment horizontal="center"/>
    </xf>
    <xf numFmtId="0" fontId="26" fillId="0" borderId="1" xfId="0" applyFont="1" applyBorder="1" applyAlignment="1" applyProtection="1">
      <alignment vertical="center"/>
      <protection locked="0"/>
    </xf>
    <xf numFmtId="0" fontId="26" fillId="0" borderId="1" xfId="0" applyFont="1" applyBorder="1" applyAlignment="1" applyProtection="1">
      <alignment vertical="center" wrapText="1"/>
      <protection locked="0"/>
    </xf>
    <xf numFmtId="0" fontId="0" fillId="4" borderId="1" xfId="0" applyFill="1" applyBorder="1" applyAlignment="1" applyProtection="1">
      <alignment vertical="top" wrapText="1"/>
      <protection locked="0"/>
    </xf>
    <xf numFmtId="0" fontId="26" fillId="4" borderId="13" xfId="0" applyFont="1" applyFill="1" applyBorder="1" applyAlignment="1" applyProtection="1">
      <alignment horizontal="left" vertical="center" wrapText="1"/>
      <protection locked="0"/>
    </xf>
    <xf numFmtId="0" fontId="0" fillId="4" borderId="1" xfId="0" applyFill="1" applyBorder="1" applyProtection="1">
      <protection locked="0"/>
    </xf>
    <xf numFmtId="0" fontId="26" fillId="0" borderId="1" xfId="0" applyFont="1" applyBorder="1" applyProtection="1">
      <protection locked="0"/>
    </xf>
    <xf numFmtId="0" fontId="26" fillId="4" borderId="1" xfId="0" applyFont="1" applyFill="1" applyBorder="1" applyAlignment="1" applyProtection="1">
      <alignment vertical="center" wrapText="1"/>
      <protection locked="0"/>
    </xf>
    <xf numFmtId="0" fontId="0" fillId="4" borderId="0" xfId="0" applyFill="1" applyAlignment="1" applyProtection="1">
      <alignment vertical="center" wrapText="1"/>
      <protection locked="0"/>
    </xf>
    <xf numFmtId="0" fontId="26" fillId="4" borderId="1" xfId="0" applyFont="1" applyFill="1" applyBorder="1" applyProtection="1">
      <protection locked="0"/>
    </xf>
    <xf numFmtId="0" fontId="0" fillId="4" borderId="1" xfId="0" applyFill="1" applyBorder="1" applyAlignment="1" applyProtection="1">
      <alignment vertical="center" wrapText="1"/>
      <protection locked="0"/>
    </xf>
    <xf numFmtId="0" fontId="28" fillId="5" borderId="1" xfId="0" applyFont="1" applyFill="1" applyBorder="1" applyAlignment="1" applyProtection="1">
      <alignment horizontal="center" vertical="center" wrapText="1"/>
      <protection locked="0"/>
    </xf>
    <xf numFmtId="0" fontId="29" fillId="10" borderId="1" xfId="0" applyFont="1" applyFill="1" applyBorder="1" applyAlignment="1">
      <alignment horizontal="center" vertical="center" wrapText="1"/>
    </xf>
    <xf numFmtId="0" fontId="6" fillId="0" borderId="0" xfId="0" applyFont="1" applyFill="1" applyAlignment="1">
      <alignment vertical="center" wrapText="1"/>
    </xf>
    <xf numFmtId="0" fontId="0" fillId="0" borderId="0" xfId="0" applyFill="1" applyBorder="1" applyAlignment="1">
      <alignment vertical="center" wrapText="1"/>
    </xf>
    <xf numFmtId="0" fontId="0" fillId="0" borderId="0" xfId="0" applyFill="1" applyBorder="1" applyAlignment="1">
      <alignment horizontal="center" vertical="center" wrapText="1"/>
    </xf>
    <xf numFmtId="177" fontId="0" fillId="10" borderId="1" xfId="0" applyNumberFormat="1" applyFill="1" applyBorder="1" applyAlignment="1">
      <alignment vertical="center" wrapText="1"/>
    </xf>
    <xf numFmtId="177" fontId="29" fillId="10" borderId="1" xfId="0" applyNumberFormat="1" applyFont="1" applyFill="1" applyBorder="1" applyAlignment="1">
      <alignment horizontal="center" vertical="center" wrapText="1"/>
    </xf>
    <xf numFmtId="0" fontId="0" fillId="9" borderId="1" xfId="0" applyFill="1" applyBorder="1" applyAlignment="1">
      <alignment horizontal="center" vertical="center" wrapText="1"/>
    </xf>
    <xf numFmtId="177" fontId="0" fillId="9" borderId="1" xfId="0" applyNumberFormat="1" applyFill="1" applyBorder="1" applyAlignment="1">
      <alignment vertical="center" wrapText="1"/>
    </xf>
    <xf numFmtId="0" fontId="0" fillId="9" borderId="1" xfId="0" applyFill="1" applyBorder="1" applyAlignment="1">
      <alignment horizontal="center"/>
    </xf>
    <xf numFmtId="0" fontId="0" fillId="9" borderId="14" xfId="0" applyFill="1" applyBorder="1" applyAlignment="1">
      <alignment horizontal="center" vertical="center" wrapText="1"/>
    </xf>
    <xf numFmtId="0" fontId="0" fillId="0" borderId="0" xfId="0" applyBorder="1" applyAlignment="1"/>
    <xf numFmtId="0" fontId="0" fillId="10" borderId="14" xfId="0" applyFill="1" applyBorder="1" applyAlignment="1">
      <alignment horizontal="center" vertical="center" wrapText="1"/>
    </xf>
    <xf numFmtId="0" fontId="6" fillId="0" borderId="14" xfId="0" applyFont="1" applyBorder="1" applyAlignment="1">
      <alignment vertical="center" wrapText="1"/>
    </xf>
    <xf numFmtId="0" fontId="14" fillId="0" borderId="1" xfId="1" applyFont="1" applyBorder="1" applyAlignment="1">
      <alignment vertical="center" wrapText="1" shrinkToFit="1"/>
    </xf>
    <xf numFmtId="0" fontId="14" fillId="10" borderId="1" xfId="1" applyFont="1" applyFill="1" applyBorder="1" applyAlignment="1">
      <alignment vertical="center" wrapText="1" shrinkToFit="1"/>
    </xf>
    <xf numFmtId="0" fontId="1" fillId="0" borderId="1" xfId="0" applyFont="1" applyBorder="1" applyAlignment="1" applyProtection="1">
      <alignment horizontal="left" vertical="center" wrapText="1"/>
    </xf>
    <xf numFmtId="0" fontId="1" fillId="0" borderId="1" xfId="0" applyFont="1" applyBorder="1" applyAlignment="1" applyProtection="1">
      <alignment horizontal="left" vertical="center" wrapText="1"/>
      <protection locked="0"/>
    </xf>
    <xf numFmtId="0" fontId="6" fillId="0" borderId="1" xfId="0" applyFont="1" applyBorder="1" applyAlignment="1">
      <alignment horizontal="center" vertical="center" wrapText="1"/>
    </xf>
    <xf numFmtId="0" fontId="6" fillId="7"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1" fillId="0" borderId="1" xfId="1" applyFont="1" applyFill="1" applyBorder="1" applyAlignment="1" applyProtection="1">
      <alignment horizontal="center" vertical="center" wrapText="1"/>
      <protection locked="0"/>
    </xf>
    <xf numFmtId="0" fontId="7" fillId="0" borderId="5" xfId="1" applyBorder="1" applyAlignment="1" applyProtection="1">
      <alignment horizontal="center" vertical="center"/>
    </xf>
    <xf numFmtId="0" fontId="7" fillId="0" borderId="6" xfId="1" applyBorder="1" applyAlignment="1" applyProtection="1">
      <alignment horizontal="center" vertical="center"/>
    </xf>
    <xf numFmtId="0" fontId="7" fillId="0" borderId="9" xfId="1" applyBorder="1" applyAlignment="1" applyProtection="1">
      <alignment horizontal="center" vertical="center"/>
    </xf>
    <xf numFmtId="0" fontId="12" fillId="0" borderId="1" xfId="1" applyFont="1" applyBorder="1" applyAlignment="1" applyProtection="1">
      <alignment horizontal="center" vertical="center"/>
    </xf>
    <xf numFmtId="0" fontId="11" fillId="0" borderId="11" xfId="1" applyFont="1" applyBorder="1" applyAlignment="1" applyProtection="1">
      <alignment horizontal="center" vertical="top" wrapText="1"/>
    </xf>
    <xf numFmtId="0" fontId="11" fillId="0" borderId="0" xfId="1" applyFont="1" applyBorder="1" applyAlignment="1" applyProtection="1">
      <alignment horizontal="center" vertical="top" wrapText="1"/>
    </xf>
    <xf numFmtId="0" fontId="11" fillId="0" borderId="15" xfId="1" applyFont="1" applyBorder="1" applyAlignment="1" applyProtection="1">
      <alignment horizontal="center" vertical="top" wrapText="1"/>
    </xf>
    <xf numFmtId="0" fontId="14" fillId="0" borderId="11" xfId="1" applyFont="1" applyBorder="1" applyAlignment="1" applyProtection="1">
      <alignment horizontal="left" vertical="top" wrapText="1"/>
    </xf>
    <xf numFmtId="0" fontId="14" fillId="0" borderId="0" xfId="1" applyFont="1" applyBorder="1" applyAlignment="1" applyProtection="1">
      <alignment horizontal="left" vertical="top" wrapText="1"/>
    </xf>
    <xf numFmtId="0" fontId="14" fillId="0" borderId="15" xfId="1" applyFont="1" applyBorder="1" applyAlignment="1" applyProtection="1">
      <alignment horizontal="left" vertical="top" wrapText="1"/>
    </xf>
    <xf numFmtId="0" fontId="1" fillId="0" borderId="1" xfId="1" applyFont="1" applyFill="1" applyBorder="1" applyAlignment="1" applyProtection="1">
      <alignment horizontal="center" vertical="center"/>
      <protection locked="0"/>
    </xf>
    <xf numFmtId="0" fontId="13" fillId="0" borderId="0" xfId="1" applyFont="1" applyFill="1" applyBorder="1" applyAlignment="1" applyProtection="1">
      <alignment horizontal="left" vertical="center"/>
      <protection locked="0"/>
    </xf>
    <xf numFmtId="0" fontId="13" fillId="0" borderId="15" xfId="1" applyFont="1" applyFill="1" applyBorder="1" applyAlignment="1" applyProtection="1">
      <alignment horizontal="left" vertical="center"/>
      <protection locked="0"/>
    </xf>
    <xf numFmtId="0" fontId="13" fillId="0" borderId="11" xfId="1" applyFont="1" applyBorder="1" applyAlignment="1" applyProtection="1">
      <alignment horizontal="center" vertical="center"/>
    </xf>
    <xf numFmtId="0" fontId="13" fillId="0" borderId="0" xfId="1" applyFont="1" applyBorder="1" applyAlignment="1" applyProtection="1">
      <alignment horizontal="center" vertical="center"/>
    </xf>
    <xf numFmtId="0" fontId="12" fillId="0" borderId="1" xfId="1" applyFont="1" applyBorder="1" applyAlignment="1" applyProtection="1">
      <alignment horizontal="center" vertical="center" wrapText="1"/>
    </xf>
    <xf numFmtId="14" fontId="13" fillId="0" borderId="0" xfId="1" applyNumberFormat="1" applyFont="1" applyFill="1" applyBorder="1" applyAlignment="1" applyProtection="1">
      <alignment horizontal="left" vertical="center"/>
      <protection locked="0"/>
    </xf>
    <xf numFmtId="14" fontId="13" fillId="0" borderId="15" xfId="1" applyNumberFormat="1" applyFont="1" applyFill="1" applyBorder="1" applyAlignment="1" applyProtection="1">
      <alignment horizontal="left" vertical="center"/>
      <protection locked="0"/>
    </xf>
    <xf numFmtId="0" fontId="9" fillId="2" borderId="3" xfId="1" applyFont="1" applyFill="1" applyBorder="1" applyAlignment="1" applyProtection="1">
      <alignment horizontal="center" vertical="center"/>
    </xf>
    <xf numFmtId="0" fontId="9" fillId="2" borderId="2" xfId="1" applyFont="1" applyFill="1" applyBorder="1" applyAlignment="1" applyProtection="1">
      <alignment horizontal="center" vertical="center"/>
    </xf>
    <xf numFmtId="0" fontId="9" fillId="2" borderId="4" xfId="1" applyFont="1" applyFill="1" applyBorder="1" applyAlignment="1" applyProtection="1">
      <alignment horizontal="center" vertical="center"/>
    </xf>
    <xf numFmtId="0" fontId="14" fillId="0" borderId="10" xfId="1" applyFont="1" applyBorder="1" applyAlignment="1" applyProtection="1">
      <alignment horizontal="right" vertical="center" wrapText="1"/>
    </xf>
    <xf numFmtId="0" fontId="14" fillId="0" borderId="7" xfId="1" applyFont="1" applyBorder="1" applyAlignment="1" applyProtection="1">
      <alignment horizontal="right" vertical="center" wrapText="1"/>
    </xf>
    <xf numFmtId="0" fontId="14" fillId="0" borderId="8" xfId="1" applyFont="1" applyBorder="1" applyAlignment="1" applyProtection="1">
      <alignment horizontal="right" vertical="center" wrapText="1"/>
    </xf>
    <xf numFmtId="0" fontId="14" fillId="0" borderId="11" xfId="1" applyFont="1" applyBorder="1" applyAlignment="1" applyProtection="1">
      <alignment horizontal="right" vertical="center" wrapText="1"/>
    </xf>
    <xf numFmtId="0" fontId="14" fillId="0" borderId="0" xfId="1" applyFont="1" applyBorder="1" applyAlignment="1" applyProtection="1">
      <alignment horizontal="right" vertical="center" wrapText="1"/>
    </xf>
    <xf numFmtId="0" fontId="14" fillId="0" borderId="15" xfId="1" applyFont="1" applyBorder="1" applyAlignment="1" applyProtection="1">
      <alignment horizontal="right" vertical="center" wrapText="1"/>
    </xf>
    <xf numFmtId="0" fontId="13" fillId="0" borderId="0" xfId="1" applyFont="1" applyFill="1" applyBorder="1" applyAlignment="1" applyProtection="1">
      <alignment horizontal="left" vertical="center" wrapText="1"/>
      <protection locked="0"/>
    </xf>
    <xf numFmtId="0" fontId="13" fillId="0" borderId="15" xfId="1" applyFont="1" applyFill="1" applyBorder="1" applyAlignment="1" applyProtection="1">
      <alignment horizontal="left" vertical="center" wrapText="1"/>
      <protection locked="0"/>
    </xf>
    <xf numFmtId="0" fontId="10" fillId="0" borderId="11" xfId="1" applyFont="1" applyFill="1" applyBorder="1" applyAlignment="1" applyProtection="1">
      <alignment horizontal="center" vertical="center"/>
    </xf>
    <xf numFmtId="0" fontId="10" fillId="0" borderId="0" xfId="1" applyFont="1" applyFill="1" applyBorder="1" applyAlignment="1" applyProtection="1">
      <alignment horizontal="center" vertical="center"/>
    </xf>
    <xf numFmtId="0" fontId="10" fillId="0" borderId="15" xfId="1" applyFont="1" applyFill="1" applyBorder="1" applyAlignment="1" applyProtection="1">
      <alignment horizontal="center" vertical="center"/>
    </xf>
    <xf numFmtId="0" fontId="22" fillId="0" borderId="11" xfId="1" applyFont="1" applyBorder="1" applyAlignment="1" applyProtection="1">
      <alignment horizontal="center" vertical="center" wrapText="1"/>
    </xf>
    <xf numFmtId="0" fontId="22" fillId="0" borderId="0" xfId="1" applyFont="1" applyBorder="1" applyAlignment="1" applyProtection="1">
      <alignment horizontal="center" vertical="center" wrapText="1"/>
    </xf>
    <xf numFmtId="0" fontId="22" fillId="0" borderId="15" xfId="1" applyFont="1" applyBorder="1" applyAlignment="1" applyProtection="1">
      <alignment horizontal="center" vertical="center" wrapText="1"/>
    </xf>
    <xf numFmtId="0" fontId="9" fillId="2"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xf>
    <xf numFmtId="0" fontId="6" fillId="0" borderId="3" xfId="1" applyFont="1" applyBorder="1" applyAlignment="1" applyProtection="1">
      <alignment horizontal="center" vertical="center" wrapText="1"/>
    </xf>
    <xf numFmtId="0" fontId="6" fillId="0" borderId="2" xfId="1" applyFont="1" applyBorder="1" applyAlignment="1" applyProtection="1">
      <alignment horizontal="center" vertical="center" wrapText="1"/>
    </xf>
    <xf numFmtId="0" fontId="6" fillId="0" borderId="4" xfId="1" applyFont="1" applyBorder="1" applyAlignment="1" applyProtection="1">
      <alignment horizontal="center" vertical="center" wrapText="1"/>
    </xf>
    <xf numFmtId="0" fontId="16" fillId="0" borderId="3" xfId="1" applyFont="1" applyFill="1" applyBorder="1" applyAlignment="1" applyProtection="1">
      <alignment horizontal="center" vertical="center" wrapText="1"/>
      <protection locked="0"/>
    </xf>
    <xf numFmtId="0" fontId="16" fillId="0" borderId="2" xfId="1" applyFont="1" applyFill="1" applyBorder="1" applyAlignment="1" applyProtection="1">
      <alignment horizontal="center" vertical="center" wrapText="1"/>
      <protection locked="0"/>
    </xf>
    <xf numFmtId="0" fontId="16" fillId="0" borderId="4" xfId="1" applyFont="1" applyFill="1" applyBorder="1" applyAlignment="1" applyProtection="1">
      <alignment horizontal="center" vertical="center" wrapText="1"/>
      <protection locked="0"/>
    </xf>
    <xf numFmtId="0" fontId="29" fillId="0" borderId="1" xfId="1" applyNumberFormat="1" applyFont="1" applyFill="1" applyBorder="1" applyAlignment="1" applyProtection="1">
      <alignment horizontal="center" vertical="center" wrapText="1"/>
      <protection locked="0"/>
    </xf>
    <xf numFmtId="0" fontId="26" fillId="0" borderId="1" xfId="0" applyNumberFormat="1" applyFont="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10" fontId="29" fillId="0" borderId="1" xfId="1" applyNumberFormat="1" applyFont="1" applyFill="1" applyBorder="1" applyAlignment="1" applyProtection="1">
      <alignment horizontal="center" vertical="center" wrapText="1"/>
      <protection locked="0"/>
    </xf>
    <xf numFmtId="0" fontId="16" fillId="9" borderId="10" xfId="1" applyNumberFormat="1" applyFont="1" applyFill="1" applyBorder="1" applyAlignment="1" applyProtection="1">
      <alignment horizontal="center" vertical="center" wrapText="1"/>
      <protection locked="0"/>
    </xf>
    <xf numFmtId="0" fontId="16" fillId="9" borderId="8" xfId="1" applyNumberFormat="1" applyFont="1" applyFill="1" applyBorder="1" applyAlignment="1" applyProtection="1">
      <alignment horizontal="center" vertical="center" wrapText="1"/>
      <protection locked="0"/>
    </xf>
    <xf numFmtId="0" fontId="16" fillId="9" borderId="11" xfId="1" applyNumberFormat="1" applyFont="1" applyFill="1" applyBorder="1" applyAlignment="1" applyProtection="1">
      <alignment horizontal="center" vertical="center" wrapText="1"/>
      <protection locked="0"/>
    </xf>
    <xf numFmtId="0" fontId="16" fillId="9" borderId="15" xfId="1" applyNumberFormat="1" applyFont="1" applyFill="1" applyBorder="1" applyAlignment="1" applyProtection="1">
      <alignment horizontal="center" vertical="center" wrapText="1"/>
      <protection locked="0"/>
    </xf>
    <xf numFmtId="0" fontId="16" fillId="9" borderId="5" xfId="1" applyNumberFormat="1" applyFont="1" applyFill="1" applyBorder="1" applyAlignment="1" applyProtection="1">
      <alignment horizontal="center" vertical="center" wrapText="1"/>
      <protection locked="0"/>
    </xf>
    <xf numFmtId="0" fontId="16" fillId="9" borderId="9" xfId="1" applyNumberFormat="1" applyFont="1" applyFill="1" applyBorder="1" applyAlignment="1" applyProtection="1">
      <alignment horizontal="center" vertical="center" wrapText="1"/>
      <protection locked="0"/>
    </xf>
    <xf numFmtId="0" fontId="6" fillId="0" borderId="1" xfId="1" applyFont="1" applyFill="1" applyBorder="1" applyAlignment="1" applyProtection="1">
      <alignment horizontal="center" vertical="center" wrapText="1"/>
      <protection locked="0"/>
    </xf>
    <xf numFmtId="0" fontId="15" fillId="4" borderId="3" xfId="1" applyFont="1" applyFill="1" applyBorder="1" applyAlignment="1" applyProtection="1">
      <alignment horizontal="center" vertical="center" wrapText="1"/>
    </xf>
    <xf numFmtId="0" fontId="15" fillId="4" borderId="2" xfId="1" applyFont="1" applyFill="1" applyBorder="1" applyAlignment="1" applyProtection="1">
      <alignment horizontal="center" vertical="center" wrapText="1"/>
    </xf>
    <xf numFmtId="0" fontId="15" fillId="4" borderId="4" xfId="1" applyFont="1" applyFill="1" applyBorder="1" applyAlignment="1" applyProtection="1">
      <alignment horizontal="center" vertical="center" wrapText="1"/>
    </xf>
    <xf numFmtId="0" fontId="16" fillId="7" borderId="1" xfId="1" applyFont="1" applyFill="1" applyBorder="1" applyAlignment="1" applyProtection="1">
      <alignment horizontal="center" vertical="center" wrapText="1"/>
      <protection locked="0"/>
    </xf>
    <xf numFmtId="0" fontId="6" fillId="0" borderId="10" xfId="1" applyFont="1" applyBorder="1" applyAlignment="1" applyProtection="1">
      <alignment horizontal="center" vertical="center" wrapText="1"/>
    </xf>
    <xf numFmtId="0" fontId="6" fillId="0" borderId="7" xfId="1" applyFont="1" applyBorder="1" applyAlignment="1" applyProtection="1">
      <alignment horizontal="center" vertical="center" wrapText="1"/>
    </xf>
    <xf numFmtId="0" fontId="6" fillId="0" borderId="8" xfId="1" applyFont="1" applyBorder="1" applyAlignment="1" applyProtection="1">
      <alignment horizontal="center" vertical="center" wrapText="1"/>
    </xf>
    <xf numFmtId="0" fontId="6" fillId="0" borderId="11" xfId="1" applyFont="1" applyBorder="1" applyAlignment="1" applyProtection="1">
      <alignment horizontal="center" vertical="center" wrapText="1"/>
    </xf>
    <xf numFmtId="0" fontId="6" fillId="0" borderId="0" xfId="1" applyFont="1" applyBorder="1" applyAlignment="1" applyProtection="1">
      <alignment horizontal="center" vertical="center" wrapText="1"/>
    </xf>
    <xf numFmtId="0" fontId="6" fillId="0" borderId="15" xfId="1" applyFont="1" applyBorder="1" applyAlignment="1" applyProtection="1">
      <alignment horizontal="center" vertical="center" wrapText="1"/>
    </xf>
    <xf numFmtId="0" fontId="6" fillId="0" borderId="5" xfId="1" applyFont="1" applyBorder="1" applyAlignment="1" applyProtection="1">
      <alignment horizontal="center" vertical="center" wrapText="1"/>
    </xf>
    <xf numFmtId="0" fontId="6" fillId="0" borderId="6" xfId="1" applyFont="1" applyBorder="1" applyAlignment="1" applyProtection="1">
      <alignment horizontal="center" vertical="center" wrapText="1"/>
    </xf>
    <xf numFmtId="0" fontId="6" fillId="0" borderId="9" xfId="1" applyFont="1" applyBorder="1" applyAlignment="1" applyProtection="1">
      <alignment horizontal="center" vertical="center" wrapText="1"/>
    </xf>
    <xf numFmtId="9" fontId="16" fillId="0" borderId="1" xfId="1" applyNumberFormat="1" applyFont="1" applyFill="1" applyBorder="1" applyAlignment="1" applyProtection="1">
      <alignment horizontal="center" vertical="center" wrapText="1"/>
      <protection locked="0"/>
    </xf>
    <xf numFmtId="0" fontId="16" fillId="0" borderId="1" xfId="1" applyFont="1" applyFill="1" applyBorder="1" applyAlignment="1" applyProtection="1">
      <alignment horizontal="center" vertical="center" wrapText="1"/>
      <protection locked="0"/>
    </xf>
    <xf numFmtId="0" fontId="35" fillId="0" borderId="1" xfId="1" applyFont="1" applyFill="1" applyBorder="1" applyAlignment="1" applyProtection="1">
      <alignment horizontal="center" vertical="center" wrapText="1"/>
      <protection locked="0"/>
    </xf>
    <xf numFmtId="0" fontId="6" fillId="0" borderId="1" xfId="1" applyFont="1" applyBorder="1" applyAlignment="1" applyProtection="1">
      <alignment horizontal="center" vertical="center" wrapText="1"/>
    </xf>
    <xf numFmtId="0" fontId="16" fillId="10" borderId="3" xfId="1" applyFont="1" applyFill="1" applyBorder="1" applyAlignment="1" applyProtection="1">
      <alignment horizontal="left" vertical="center" wrapText="1"/>
    </xf>
    <xf numFmtId="0" fontId="16" fillId="10" borderId="2" xfId="1" applyFont="1" applyFill="1" applyBorder="1" applyAlignment="1" applyProtection="1">
      <alignment horizontal="left" vertical="center" wrapText="1"/>
    </xf>
    <xf numFmtId="0" fontId="16" fillId="10" borderId="4" xfId="1" applyFont="1" applyFill="1" applyBorder="1" applyAlignment="1" applyProtection="1">
      <alignment horizontal="left" vertical="center" wrapText="1"/>
    </xf>
    <xf numFmtId="0" fontId="16" fillId="7" borderId="1" xfId="1" applyFont="1" applyFill="1" applyBorder="1" applyAlignment="1" applyProtection="1">
      <alignment horizontal="center" vertical="center"/>
    </xf>
    <xf numFmtId="0" fontId="16" fillId="9" borderId="3" xfId="1" applyFont="1" applyFill="1" applyBorder="1" applyAlignment="1" applyProtection="1">
      <alignment horizontal="center" vertical="center" wrapText="1"/>
      <protection locked="0"/>
    </xf>
    <xf numFmtId="0" fontId="16" fillId="9" borderId="2" xfId="1" applyFont="1" applyFill="1" applyBorder="1" applyAlignment="1" applyProtection="1">
      <alignment horizontal="center" vertical="center" wrapText="1"/>
      <protection locked="0"/>
    </xf>
    <xf numFmtId="0" fontId="16" fillId="9" borderId="4" xfId="1" applyFont="1" applyFill="1" applyBorder="1" applyAlignment="1" applyProtection="1">
      <alignment horizontal="center" vertical="center" wrapText="1"/>
      <protection locked="0"/>
    </xf>
    <xf numFmtId="0" fontId="15" fillId="9" borderId="10" xfId="1" applyFont="1" applyFill="1" applyBorder="1" applyAlignment="1" applyProtection="1">
      <alignment horizontal="center" vertical="center" wrapText="1"/>
      <protection locked="0"/>
    </xf>
    <xf numFmtId="0" fontId="15" fillId="9" borderId="7" xfId="1" applyFont="1" applyFill="1" applyBorder="1" applyAlignment="1" applyProtection="1">
      <alignment horizontal="center" vertical="center" wrapText="1"/>
      <protection locked="0"/>
    </xf>
    <xf numFmtId="0" fontId="15" fillId="9" borderId="8" xfId="1" applyFont="1" applyFill="1" applyBorder="1" applyAlignment="1" applyProtection="1">
      <alignment horizontal="center" vertical="center" wrapText="1"/>
      <protection locked="0"/>
    </xf>
    <xf numFmtId="0" fontId="15" fillId="9" borderId="11" xfId="1" applyFont="1" applyFill="1" applyBorder="1" applyAlignment="1" applyProtection="1">
      <alignment horizontal="center" vertical="center" wrapText="1"/>
      <protection locked="0"/>
    </xf>
    <xf numFmtId="0" fontId="15" fillId="9" borderId="0" xfId="1" applyFont="1" applyFill="1" applyBorder="1" applyAlignment="1" applyProtection="1">
      <alignment horizontal="center" vertical="center" wrapText="1"/>
      <protection locked="0"/>
    </xf>
    <xf numFmtId="0" fontId="15" fillId="9" borderId="15" xfId="1" applyFont="1" applyFill="1" applyBorder="1" applyAlignment="1" applyProtection="1">
      <alignment horizontal="center" vertical="center" wrapText="1"/>
      <protection locked="0"/>
    </xf>
    <xf numFmtId="0" fontId="15" fillId="9" borderId="5" xfId="1" applyFont="1" applyFill="1" applyBorder="1" applyAlignment="1" applyProtection="1">
      <alignment horizontal="center" vertical="center" wrapText="1"/>
      <protection locked="0"/>
    </xf>
    <xf numFmtId="0" fontId="15" fillId="9" borderId="6" xfId="1" applyFont="1" applyFill="1" applyBorder="1" applyAlignment="1" applyProtection="1">
      <alignment horizontal="center" vertical="center" wrapText="1"/>
      <protection locked="0"/>
    </xf>
    <xf numFmtId="0" fontId="15" fillId="9" borderId="9" xfId="1" applyFont="1" applyFill="1" applyBorder="1" applyAlignment="1" applyProtection="1">
      <alignment horizontal="center" vertical="center" wrapText="1"/>
      <protection locked="0"/>
    </xf>
    <xf numFmtId="0" fontId="30" fillId="0" borderId="3" xfId="1" applyFont="1" applyBorder="1" applyAlignment="1" applyProtection="1">
      <alignment horizontal="center" vertical="center" wrapText="1"/>
    </xf>
    <xf numFmtId="0" fontId="30" fillId="0" borderId="2" xfId="1" applyFont="1" applyBorder="1" applyAlignment="1" applyProtection="1">
      <alignment horizontal="center" vertical="center" wrapText="1"/>
    </xf>
    <xf numFmtId="0" fontId="30" fillId="0" borderId="4" xfId="1" applyFont="1" applyBorder="1" applyAlignment="1" applyProtection="1">
      <alignment horizontal="center" vertical="center" wrapText="1"/>
    </xf>
    <xf numFmtId="0" fontId="25" fillId="2" borderId="3" xfId="1" applyFont="1" applyFill="1" applyBorder="1" applyAlignment="1" applyProtection="1">
      <alignment horizontal="center" vertical="center" wrapText="1"/>
    </xf>
    <xf numFmtId="0" fontId="25" fillId="2" borderId="2" xfId="1" applyFont="1" applyFill="1" applyBorder="1" applyAlignment="1" applyProtection="1">
      <alignment horizontal="center" vertical="center" wrapText="1"/>
    </xf>
    <xf numFmtId="0" fontId="25" fillId="2" borderId="4" xfId="1" applyFont="1" applyFill="1" applyBorder="1" applyAlignment="1" applyProtection="1">
      <alignment horizontal="center" vertical="center" wrapText="1"/>
    </xf>
    <xf numFmtId="0" fontId="30" fillId="0" borderId="1" xfId="1" applyFont="1" applyBorder="1" applyAlignment="1" applyProtection="1">
      <alignment horizontal="left" vertical="center" wrapText="1"/>
    </xf>
    <xf numFmtId="0" fontId="30" fillId="0" borderId="1" xfId="1" applyFont="1" applyBorder="1" applyAlignment="1" applyProtection="1">
      <alignment horizontal="center" vertical="center" wrapText="1"/>
      <protection locked="0"/>
    </xf>
    <xf numFmtId="0" fontId="25" fillId="2" borderId="3" xfId="1" applyFont="1" applyFill="1" applyBorder="1" applyAlignment="1" applyProtection="1">
      <alignment horizontal="center" vertical="center"/>
    </xf>
    <xf numFmtId="0" fontId="25" fillId="2" borderId="2" xfId="1" applyFont="1" applyFill="1" applyBorder="1" applyAlignment="1" applyProtection="1">
      <alignment horizontal="center" vertical="center"/>
    </xf>
    <xf numFmtId="0" fontId="25" fillId="2" borderId="4" xfId="1" applyFont="1" applyFill="1" applyBorder="1" applyAlignment="1" applyProtection="1">
      <alignment horizontal="center" vertical="center"/>
    </xf>
    <xf numFmtId="0" fontId="16" fillId="0" borderId="10" xfId="1" applyFont="1" applyFill="1" applyBorder="1" applyAlignment="1" applyProtection="1">
      <alignment horizontal="left" vertical="top" wrapText="1"/>
      <protection locked="0"/>
    </xf>
    <xf numFmtId="0" fontId="16" fillId="0" borderId="7" xfId="1" applyFont="1" applyFill="1" applyBorder="1" applyAlignment="1" applyProtection="1">
      <alignment horizontal="left" vertical="top" wrapText="1"/>
      <protection locked="0"/>
    </xf>
    <xf numFmtId="0" fontId="16" fillId="0" borderId="8" xfId="1" applyFont="1" applyFill="1" applyBorder="1" applyAlignment="1" applyProtection="1">
      <alignment horizontal="left" vertical="top" wrapText="1"/>
      <protection locked="0"/>
    </xf>
    <xf numFmtId="0" fontId="16" fillId="0" borderId="11" xfId="1" applyFont="1" applyFill="1" applyBorder="1" applyAlignment="1" applyProtection="1">
      <alignment horizontal="left" vertical="top" wrapText="1"/>
      <protection locked="0"/>
    </xf>
    <xf numFmtId="0" fontId="16" fillId="0" borderId="0" xfId="1" applyFont="1" applyFill="1" applyBorder="1" applyAlignment="1" applyProtection="1">
      <alignment horizontal="left" vertical="top" wrapText="1"/>
      <protection locked="0"/>
    </xf>
    <xf numFmtId="0" fontId="16" fillId="0" borderId="15" xfId="1" applyFont="1" applyFill="1" applyBorder="1" applyAlignment="1" applyProtection="1">
      <alignment horizontal="left" vertical="top" wrapText="1"/>
      <protection locked="0"/>
    </xf>
    <xf numFmtId="0" fontId="16" fillId="0" borderId="5" xfId="1" applyFont="1" applyFill="1" applyBorder="1" applyAlignment="1" applyProtection="1">
      <alignment horizontal="left" vertical="top" wrapText="1"/>
      <protection locked="0"/>
    </xf>
    <xf numFmtId="0" fontId="16" fillId="0" borderId="6" xfId="1" applyFont="1" applyFill="1" applyBorder="1" applyAlignment="1" applyProtection="1">
      <alignment horizontal="left" vertical="top" wrapText="1"/>
      <protection locked="0"/>
    </xf>
    <xf numFmtId="0" fontId="16" fillId="0" borderId="9" xfId="1" applyFont="1" applyFill="1" applyBorder="1" applyAlignment="1" applyProtection="1">
      <alignment horizontal="left" vertical="top" wrapText="1"/>
      <protection locked="0"/>
    </xf>
    <xf numFmtId="0" fontId="6" fillId="7" borderId="3" xfId="1" applyFont="1" applyFill="1" applyBorder="1" applyAlignment="1" applyProtection="1">
      <alignment horizontal="center" vertical="center"/>
    </xf>
    <xf numFmtId="0" fontId="6" fillId="7" borderId="2" xfId="1" applyFont="1" applyFill="1" applyBorder="1" applyAlignment="1" applyProtection="1">
      <alignment horizontal="center" vertical="center"/>
    </xf>
    <xf numFmtId="0" fontId="6" fillId="7" borderId="4" xfId="1" applyFont="1" applyFill="1" applyBorder="1" applyAlignment="1" applyProtection="1">
      <alignment horizontal="center" vertical="center"/>
    </xf>
    <xf numFmtId="49" fontId="30" fillId="0" borderId="1" xfId="1" applyNumberFormat="1" applyFont="1" applyBorder="1" applyAlignment="1" applyProtection="1">
      <alignment horizontal="center" vertical="center" wrapText="1"/>
      <protection locked="0"/>
    </xf>
    <xf numFmtId="0" fontId="31" fillId="0" borderId="1" xfId="3" applyFont="1" applyBorder="1" applyAlignment="1" applyProtection="1">
      <alignment horizontal="center" vertical="center" wrapText="1"/>
      <protection locked="0"/>
    </xf>
    <xf numFmtId="0" fontId="32" fillId="0" borderId="1" xfId="3" applyFont="1" applyBorder="1" applyAlignment="1" applyProtection="1">
      <alignment horizontal="center" vertical="center" wrapText="1"/>
      <protection locked="0"/>
    </xf>
    <xf numFmtId="0" fontId="6" fillId="7" borderId="1" xfId="0" applyFont="1" applyFill="1" applyBorder="1" applyAlignment="1">
      <alignment horizontal="center" vertical="center" wrapText="1"/>
    </xf>
    <xf numFmtId="0" fontId="15" fillId="4" borderId="12" xfId="0" applyFont="1" applyFill="1" applyBorder="1" applyAlignment="1">
      <alignment horizontal="center" vertical="center" textRotation="180" wrapText="1"/>
    </xf>
    <xf numFmtId="0" fontId="15" fillId="4" borderId="13" xfId="0" applyFont="1" applyFill="1" applyBorder="1" applyAlignment="1">
      <alignment horizontal="center" vertical="center" textRotation="180" wrapText="1"/>
    </xf>
    <xf numFmtId="0" fontId="15" fillId="4" borderId="14" xfId="0" applyFont="1" applyFill="1" applyBorder="1" applyAlignment="1">
      <alignment horizontal="center" vertical="center" textRotation="180" wrapText="1"/>
    </xf>
    <xf numFmtId="0" fontId="16" fillId="7"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34" fillId="9" borderId="1" xfId="0" applyFont="1" applyFill="1" applyBorder="1" applyAlignment="1" applyProtection="1">
      <alignment horizontal="center" vertical="center" wrapText="1"/>
      <protection locked="0"/>
    </xf>
    <xf numFmtId="0" fontId="15" fillId="2" borderId="3"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6" fillId="0" borderId="1" xfId="0"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15" fillId="4" borderId="1" xfId="0" applyFont="1" applyFill="1" applyBorder="1" applyAlignment="1">
      <alignment horizontal="center" vertical="center" wrapText="1"/>
    </xf>
    <xf numFmtId="0" fontId="6" fillId="0" borderId="1" xfId="0" applyFont="1" applyBorder="1" applyAlignment="1" applyProtection="1">
      <alignment horizontal="left" vertical="center" wrapText="1"/>
      <protection locked="0"/>
    </xf>
    <xf numFmtId="0" fontId="15" fillId="2" borderId="1" xfId="0" applyFont="1" applyFill="1" applyBorder="1" applyAlignment="1">
      <alignment horizontal="center" vertical="center" wrapText="1"/>
    </xf>
    <xf numFmtId="0" fontId="6" fillId="7" borderId="1" xfId="0" applyFont="1" applyFill="1" applyBorder="1" applyAlignment="1" applyProtection="1">
      <alignment horizontal="center" vertical="center" wrapText="1"/>
      <protection locked="0"/>
    </xf>
    <xf numFmtId="0" fontId="16" fillId="0" borderId="14"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5" fillId="4" borderId="3"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6" fillId="9" borderId="10" xfId="0" applyFont="1" applyFill="1" applyBorder="1" applyAlignment="1">
      <alignment horizontal="center" vertical="center" wrapText="1"/>
    </xf>
    <xf numFmtId="0" fontId="6" fillId="9" borderId="7" xfId="0" applyFont="1" applyFill="1" applyBorder="1" applyAlignment="1">
      <alignment horizontal="center" vertical="center" wrapText="1"/>
    </xf>
    <xf numFmtId="0" fontId="6" fillId="9" borderId="8" xfId="0" applyFont="1" applyFill="1" applyBorder="1" applyAlignment="1">
      <alignment horizontal="center" vertical="center" wrapText="1"/>
    </xf>
    <xf numFmtId="0" fontId="6" fillId="9" borderId="11" xfId="0" applyFont="1" applyFill="1" applyBorder="1" applyAlignment="1">
      <alignment horizontal="center" vertical="center" wrapText="1"/>
    </xf>
    <xf numFmtId="0" fontId="6" fillId="9" borderId="0" xfId="0" applyFont="1" applyFill="1" applyBorder="1" applyAlignment="1">
      <alignment horizontal="center" vertical="center" wrapText="1"/>
    </xf>
    <xf numFmtId="0" fontId="6" fillId="9" borderId="15" xfId="0" applyFont="1" applyFill="1" applyBorder="1" applyAlignment="1">
      <alignment horizontal="center" vertical="center" wrapText="1"/>
    </xf>
    <xf numFmtId="0" fontId="6" fillId="9" borderId="5" xfId="0" applyFont="1" applyFill="1" applyBorder="1" applyAlignment="1">
      <alignment horizontal="center" vertical="center" wrapText="1"/>
    </xf>
    <xf numFmtId="0" fontId="6" fillId="9" borderId="6" xfId="0" applyFont="1" applyFill="1" applyBorder="1" applyAlignment="1">
      <alignment horizontal="center" vertical="center" wrapText="1"/>
    </xf>
    <xf numFmtId="0" fontId="6" fillId="9" borderId="9"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0" xfId="0" applyFont="1" applyFill="1" applyBorder="1" applyAlignment="1">
      <alignment horizontal="center" vertical="center" wrapText="1"/>
    </xf>
    <xf numFmtId="0" fontId="6" fillId="0" borderId="1" xfId="0" applyFont="1" applyBorder="1" applyAlignment="1" applyProtection="1">
      <alignment horizontal="left" vertical="top" wrapText="1"/>
      <protection locked="0"/>
    </xf>
    <xf numFmtId="0" fontId="6" fillId="6" borderId="1"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protection locked="0"/>
    </xf>
    <xf numFmtId="177" fontId="6" fillId="7" borderId="1" xfId="0" applyNumberFormat="1" applyFont="1" applyFill="1" applyBorder="1" applyAlignment="1">
      <alignment horizontal="center" vertical="center" wrapText="1"/>
    </xf>
    <xf numFmtId="177" fontId="6" fillId="7" borderId="3" xfId="0" applyNumberFormat="1" applyFont="1" applyFill="1" applyBorder="1" applyAlignment="1">
      <alignment horizontal="center" vertical="center" wrapText="1"/>
    </xf>
    <xf numFmtId="177" fontId="6" fillId="7" borderId="4" xfId="0" applyNumberFormat="1"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6" borderId="14" xfId="0" applyFont="1" applyFill="1" applyBorder="1" applyAlignment="1" applyProtection="1">
      <alignment horizontal="center" vertical="center" wrapText="1"/>
      <protection locked="0"/>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6" borderId="5" xfId="0" applyFont="1" applyFill="1" applyBorder="1" applyAlignment="1" applyProtection="1">
      <alignment horizontal="center" vertical="center" wrapText="1"/>
      <protection locked="0"/>
    </xf>
    <xf numFmtId="0" fontId="6" fillId="6" borderId="9" xfId="0" applyFont="1" applyFill="1" applyBorder="1" applyAlignment="1" applyProtection="1">
      <alignment horizontal="center" vertical="center" wrapText="1"/>
      <protection locked="0"/>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0" fontId="6" fillId="6" borderId="3" xfId="0" applyFont="1" applyFill="1" applyBorder="1" applyAlignment="1" applyProtection="1">
      <alignment horizontal="center" vertical="center" wrapText="1"/>
      <protection locked="0"/>
    </xf>
    <xf numFmtId="0" fontId="6" fillId="6" borderId="4" xfId="0" applyFont="1" applyFill="1" applyBorder="1" applyAlignment="1" applyProtection="1">
      <alignment horizontal="center" vertical="center" wrapText="1"/>
      <protection locked="0"/>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9" fontId="16" fillId="3" borderId="1" xfId="0" applyNumberFormat="1" applyFont="1" applyFill="1" applyBorder="1" applyAlignment="1" applyProtection="1">
      <alignment horizontal="center" vertical="center" wrapText="1"/>
    </xf>
    <xf numFmtId="0" fontId="15" fillId="9" borderId="3"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6" fillId="0" borderId="14" xfId="0" applyFont="1" applyBorder="1" applyAlignment="1">
      <alignment horizontal="center" vertical="center" wrapText="1"/>
    </xf>
    <xf numFmtId="0" fontId="6" fillId="0" borderId="14"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xf>
    <xf numFmtId="0" fontId="15" fillId="4" borderId="1" xfId="0" applyFont="1" applyFill="1" applyBorder="1" applyAlignment="1">
      <alignment horizontal="center" vertical="center" textRotation="180" wrapText="1"/>
    </xf>
    <xf numFmtId="0" fontId="6" fillId="9" borderId="1" xfId="0" applyFont="1" applyFill="1" applyBorder="1" applyAlignment="1" applyProtection="1">
      <alignment horizontal="center" vertical="center" wrapText="1"/>
      <protection locked="0"/>
    </xf>
    <xf numFmtId="0" fontId="16" fillId="0" borderId="1" xfId="0" applyFont="1" applyFill="1" applyBorder="1" applyAlignment="1">
      <alignment horizontal="center" vertical="center" wrapText="1"/>
    </xf>
    <xf numFmtId="0" fontId="16" fillId="3" borderId="1" xfId="0" applyFont="1" applyFill="1" applyBorder="1" applyAlignment="1" applyProtection="1">
      <alignment horizontal="center" vertical="center" wrapText="1"/>
    </xf>
    <xf numFmtId="0" fontId="6" fillId="10" borderId="1" xfId="0" applyFont="1" applyFill="1" applyBorder="1" applyAlignment="1" applyProtection="1">
      <alignment horizontal="center" vertical="center" wrapText="1"/>
      <protection locked="0"/>
    </xf>
    <xf numFmtId="0" fontId="0" fillId="0" borderId="1" xfId="0" applyBorder="1" applyAlignment="1">
      <alignment horizontal="center" vertical="center" wrapText="1"/>
    </xf>
    <xf numFmtId="0" fontId="26" fillId="10" borderId="3" xfId="0" applyNumberFormat="1" applyFont="1" applyFill="1" applyBorder="1" applyAlignment="1">
      <alignment horizontal="center" vertical="top" wrapText="1"/>
    </xf>
    <xf numFmtId="0" fontId="26" fillId="10" borderId="4" xfId="0" applyNumberFormat="1" applyFont="1" applyFill="1" applyBorder="1" applyAlignment="1">
      <alignment horizontal="center" vertical="top" wrapText="1"/>
    </xf>
    <xf numFmtId="0" fontId="0" fillId="0" borderId="1" xfId="0" applyBorder="1" applyAlignment="1">
      <alignment horizontal="center"/>
    </xf>
    <xf numFmtId="0" fontId="26" fillId="0" borderId="3" xfId="0" applyNumberFormat="1" applyFont="1" applyBorder="1" applyAlignment="1">
      <alignment horizontal="center" vertical="top" wrapText="1"/>
    </xf>
    <xf numFmtId="0" fontId="26" fillId="0" borderId="4" xfId="0" applyNumberFormat="1" applyFont="1" applyBorder="1" applyAlignment="1">
      <alignment horizontal="center" vertical="top" wrapText="1"/>
    </xf>
    <xf numFmtId="0" fontId="29" fillId="0" borderId="3" xfId="0" applyNumberFormat="1" applyFont="1" applyFill="1" applyBorder="1" applyAlignment="1">
      <alignment horizontal="center" vertical="center" wrapText="1"/>
    </xf>
    <xf numFmtId="0" fontId="29" fillId="0" borderId="4" xfId="0" applyNumberFormat="1" applyFont="1" applyFill="1" applyBorder="1" applyAlignment="1">
      <alignment horizontal="center" vertical="center" wrapText="1"/>
    </xf>
    <xf numFmtId="0" fontId="14" fillId="9" borderId="10" xfId="0" applyNumberFormat="1" applyFont="1" applyFill="1" applyBorder="1" applyAlignment="1">
      <alignment horizontal="center" vertical="center" wrapText="1"/>
    </xf>
    <xf numFmtId="0" fontId="14" fillId="9" borderId="8" xfId="0" applyNumberFormat="1" applyFont="1" applyFill="1" applyBorder="1" applyAlignment="1">
      <alignment horizontal="center" vertical="center" wrapText="1"/>
    </xf>
    <xf numFmtId="0" fontId="14" fillId="9" borderId="11" xfId="0" applyNumberFormat="1" applyFont="1" applyFill="1" applyBorder="1" applyAlignment="1">
      <alignment horizontal="center" vertical="center" wrapText="1"/>
    </xf>
    <xf numFmtId="0" fontId="14" fillId="9" borderId="15" xfId="0" applyNumberFormat="1" applyFont="1" applyFill="1" applyBorder="1" applyAlignment="1">
      <alignment horizontal="center" vertical="center" wrapText="1"/>
    </xf>
    <xf numFmtId="0" fontId="14" fillId="9" borderId="5" xfId="0" applyNumberFormat="1" applyFont="1" applyFill="1" applyBorder="1" applyAlignment="1">
      <alignment horizontal="center" vertical="center" wrapText="1"/>
    </xf>
    <xf numFmtId="0" fontId="14" fillId="9" borderId="9" xfId="0" applyNumberFormat="1" applyFont="1" applyFill="1" applyBorder="1" applyAlignment="1">
      <alignment horizontal="center" vertical="center" wrapText="1"/>
    </xf>
    <xf numFmtId="0" fontId="26" fillId="0" borderId="1" xfId="0" applyNumberFormat="1" applyFont="1" applyBorder="1" applyAlignment="1">
      <alignment horizontal="center" vertical="top" wrapText="1"/>
    </xf>
    <xf numFmtId="0" fontId="29" fillId="0" borderId="1" xfId="0" applyNumberFormat="1" applyFont="1" applyFill="1" applyBorder="1" applyAlignment="1">
      <alignment horizontal="center" vertical="center" wrapText="1"/>
    </xf>
    <xf numFmtId="0" fontId="27" fillId="0" borderId="0" xfId="0" applyFont="1" applyFill="1" applyAlignment="1" applyProtection="1">
      <alignment horizontal="center" vertical="center" wrapText="1"/>
      <protection locked="0"/>
    </xf>
    <xf numFmtId="0" fontId="27" fillId="0" borderId="0" xfId="0" applyFont="1" applyFill="1" applyAlignment="1" applyProtection="1">
      <alignment horizontal="center" vertical="center"/>
      <protection locked="0"/>
    </xf>
    <xf numFmtId="0" fontId="26" fillId="0" borderId="0" xfId="0" applyFont="1" applyAlignment="1">
      <alignment horizontal="center" vertical="center" wrapText="1"/>
    </xf>
    <xf numFmtId="14" fontId="29" fillId="10" borderId="0" xfId="0" applyNumberFormat="1" applyFont="1" applyFill="1" applyAlignment="1">
      <alignment horizontal="center" vertical="center" wrapText="1"/>
    </xf>
    <xf numFmtId="0" fontId="26" fillId="0" borderId="1" xfId="0" applyFont="1" applyBorder="1" applyAlignment="1" applyProtection="1">
      <alignment horizontal="left" vertical="center"/>
      <protection locked="0"/>
    </xf>
    <xf numFmtId="0" fontId="29" fillId="0" borderId="1" xfId="0" applyFont="1" applyBorder="1" applyAlignment="1" applyProtection="1">
      <alignment horizontal="center"/>
      <protection locked="0"/>
    </xf>
    <xf numFmtId="0" fontId="29" fillId="10" borderId="3" xfId="0" applyFont="1" applyFill="1" applyBorder="1" applyAlignment="1">
      <alignment horizontal="center" vertical="center" wrapText="1"/>
    </xf>
    <xf numFmtId="0" fontId="29" fillId="10" borderId="2" xfId="0" applyFont="1" applyFill="1" applyBorder="1" applyAlignment="1">
      <alignment horizontal="center" vertical="center" wrapText="1"/>
    </xf>
    <xf numFmtId="0" fontId="29" fillId="10" borderId="4" xfId="0" applyFont="1" applyFill="1" applyBorder="1" applyAlignment="1">
      <alignment horizontal="center" vertical="center" wrapText="1"/>
    </xf>
    <xf numFmtId="0" fontId="26" fillId="0" borderId="1" xfId="0" applyFont="1" applyBorder="1" applyAlignment="1" applyProtection="1">
      <alignment horizontal="left" vertical="center" wrapText="1"/>
      <protection locked="0"/>
    </xf>
    <xf numFmtId="0" fontId="29" fillId="0" borderId="1" xfId="0" applyFont="1" applyBorder="1" applyAlignment="1" applyProtection="1">
      <alignment horizontal="left" vertical="center" wrapText="1"/>
      <protection locked="0"/>
    </xf>
    <xf numFmtId="0" fontId="29" fillId="9" borderId="3" xfId="0" applyFont="1" applyFill="1" applyBorder="1" applyAlignment="1">
      <alignment horizontal="center" vertical="center" wrapText="1"/>
    </xf>
    <xf numFmtId="0" fontId="29" fillId="9" borderId="4" xfId="0" applyFont="1" applyFill="1" applyBorder="1" applyAlignment="1">
      <alignment horizontal="center" vertical="center" wrapText="1"/>
    </xf>
    <xf numFmtId="0" fontId="29" fillId="10" borderId="1" xfId="0" applyFont="1" applyFill="1" applyBorder="1" applyAlignment="1">
      <alignment horizontal="center" vertical="center" wrapText="1"/>
    </xf>
    <xf numFmtId="0" fontId="29" fillId="0" borderId="1" xfId="0" applyFont="1" applyBorder="1" applyAlignment="1" applyProtection="1">
      <alignment horizontal="center" vertical="center" wrapText="1"/>
      <protection locked="0"/>
    </xf>
    <xf numFmtId="0" fontId="26" fillId="0" borderId="1" xfId="0" applyFont="1" applyBorder="1" applyAlignment="1" applyProtection="1">
      <alignment horizontal="center" vertical="top" wrapText="1"/>
      <protection locked="0"/>
    </xf>
    <xf numFmtId="0" fontId="28" fillId="9" borderId="10" xfId="0" applyFont="1" applyFill="1" applyBorder="1" applyAlignment="1" applyProtection="1">
      <alignment horizontal="center" vertical="top" wrapText="1"/>
      <protection locked="0"/>
    </xf>
    <xf numFmtId="0" fontId="28" fillId="9" borderId="8" xfId="0" applyFont="1" applyFill="1" applyBorder="1" applyAlignment="1" applyProtection="1">
      <alignment horizontal="center" vertical="top" wrapText="1"/>
      <protection locked="0"/>
    </xf>
    <xf numFmtId="0" fontId="28" fillId="9" borderId="11" xfId="0" applyFont="1" applyFill="1" applyBorder="1" applyAlignment="1" applyProtection="1">
      <alignment horizontal="center" vertical="top" wrapText="1"/>
      <protection locked="0"/>
    </xf>
    <xf numFmtId="0" fontId="28" fillId="9" borderId="15" xfId="0" applyFont="1" applyFill="1" applyBorder="1" applyAlignment="1" applyProtection="1">
      <alignment horizontal="center" vertical="top" wrapText="1"/>
      <protection locked="0"/>
    </xf>
    <xf numFmtId="0" fontId="28" fillId="9" borderId="5" xfId="0" applyFont="1" applyFill="1" applyBorder="1" applyAlignment="1" applyProtection="1">
      <alignment horizontal="center" vertical="top" wrapText="1"/>
      <protection locked="0"/>
    </xf>
    <xf numFmtId="0" fontId="28" fillId="9" borderId="9" xfId="0" applyFont="1" applyFill="1" applyBorder="1" applyAlignment="1" applyProtection="1">
      <alignment horizontal="center" vertical="top" wrapText="1"/>
      <protection locked="0"/>
    </xf>
    <xf numFmtId="0" fontId="28" fillId="4" borderId="1" xfId="0" applyFont="1" applyFill="1" applyBorder="1" applyAlignment="1" applyProtection="1">
      <alignment horizontal="center" vertical="top" wrapText="1"/>
      <protection locked="0"/>
    </xf>
    <xf numFmtId="0" fontId="29" fillId="10" borderId="1" xfId="0" applyFont="1" applyFill="1" applyBorder="1" applyAlignment="1" applyProtection="1">
      <alignment horizontal="center" vertical="top" wrapText="1"/>
      <protection locked="0"/>
    </xf>
    <xf numFmtId="0" fontId="28" fillId="4" borderId="3" xfId="0" applyFont="1" applyFill="1" applyBorder="1" applyAlignment="1" applyProtection="1">
      <alignment horizontal="center" vertical="top" wrapText="1"/>
      <protection locked="0"/>
    </xf>
    <xf numFmtId="0" fontId="28" fillId="4" borderId="2" xfId="0" applyFont="1" applyFill="1" applyBorder="1" applyAlignment="1" applyProtection="1">
      <alignment horizontal="center" vertical="top" wrapText="1"/>
      <protection locked="0"/>
    </xf>
    <xf numFmtId="0" fontId="28" fillId="4" borderId="4" xfId="0" applyFont="1" applyFill="1" applyBorder="1" applyAlignment="1" applyProtection="1">
      <alignment horizontal="center" vertical="top" wrapText="1"/>
      <protection locked="0"/>
    </xf>
    <xf numFmtId="0" fontId="29" fillId="0" borderId="10" xfId="0" applyFont="1" applyFill="1" applyBorder="1" applyAlignment="1">
      <alignment horizontal="left" vertical="top" wrapText="1"/>
    </xf>
    <xf numFmtId="0" fontId="29" fillId="0" borderId="8" xfId="0" applyFont="1" applyFill="1" applyBorder="1" applyAlignment="1">
      <alignment horizontal="left" vertical="top" wrapText="1"/>
    </xf>
    <xf numFmtId="0" fontId="29" fillId="0" borderId="11" xfId="0" applyFont="1" applyFill="1" applyBorder="1" applyAlignment="1">
      <alignment horizontal="left" vertical="top" wrapText="1"/>
    </xf>
    <xf numFmtId="0" fontId="29" fillId="0" borderId="15" xfId="0" applyFont="1" applyFill="1" applyBorder="1" applyAlignment="1">
      <alignment horizontal="left" vertical="top" wrapText="1"/>
    </xf>
    <xf numFmtId="0" fontId="29" fillId="0" borderId="5" xfId="0" applyFont="1" applyFill="1" applyBorder="1" applyAlignment="1">
      <alignment horizontal="left" vertical="top" wrapText="1"/>
    </xf>
    <xf numFmtId="0" fontId="29" fillId="0" borderId="9" xfId="0" applyFont="1" applyFill="1" applyBorder="1" applyAlignment="1">
      <alignment horizontal="left" vertical="top" wrapText="1"/>
    </xf>
    <xf numFmtId="0" fontId="26" fillId="0" borderId="12" xfId="0" applyFont="1" applyBorder="1" applyAlignment="1" applyProtection="1">
      <alignment horizontal="left" vertical="center" wrapText="1"/>
      <protection locked="0"/>
    </xf>
    <xf numFmtId="0" fontId="26" fillId="0" borderId="13" xfId="0" applyFont="1" applyBorder="1" applyAlignment="1" applyProtection="1">
      <alignment horizontal="left" vertical="center" wrapText="1"/>
      <protection locked="0"/>
    </xf>
    <xf numFmtId="0" fontId="26" fillId="0" borderId="14" xfId="0" applyFont="1" applyBorder="1" applyAlignment="1" applyProtection="1">
      <alignment horizontal="left" vertical="center" wrapText="1"/>
      <protection locked="0"/>
    </xf>
    <xf numFmtId="0" fontId="28" fillId="4" borderId="1" xfId="0" applyFont="1" applyFill="1" applyBorder="1" applyAlignment="1" applyProtection="1">
      <alignment horizontal="center"/>
      <protection locked="0"/>
    </xf>
    <xf numFmtId="0" fontId="26" fillId="0" borderId="1" xfId="0" applyFont="1" applyBorder="1" applyAlignment="1" applyProtection="1">
      <alignment horizontal="center"/>
      <protection locked="0"/>
    </xf>
    <xf numFmtId="0" fontId="26" fillId="0" borderId="1" xfId="0" applyFont="1" applyBorder="1" applyAlignment="1" applyProtection="1">
      <alignment horizontal="center" vertical="center" wrapText="1"/>
      <protection locked="0"/>
    </xf>
    <xf numFmtId="0" fontId="26" fillId="10" borderId="3" xfId="0" applyFont="1" applyFill="1" applyBorder="1" applyAlignment="1" applyProtection="1">
      <alignment horizontal="left" vertical="center" wrapText="1"/>
    </xf>
    <xf numFmtId="0" fontId="26" fillId="10" borderId="2" xfId="0" applyFont="1" applyFill="1" applyBorder="1" applyAlignment="1" applyProtection="1">
      <alignment horizontal="left" vertical="center" wrapText="1"/>
    </xf>
    <xf numFmtId="0" fontId="26" fillId="10" borderId="4" xfId="0" applyFont="1" applyFill="1" applyBorder="1" applyAlignment="1" applyProtection="1">
      <alignment horizontal="left" vertical="center" wrapText="1"/>
    </xf>
    <xf numFmtId="0" fontId="28" fillId="4" borderId="3" xfId="0" applyFont="1" applyFill="1" applyBorder="1" applyAlignment="1" applyProtection="1">
      <alignment horizontal="center" vertical="center" wrapText="1"/>
      <protection locked="0"/>
    </xf>
    <xf numFmtId="0" fontId="28" fillId="4" borderId="2" xfId="0" applyFont="1" applyFill="1" applyBorder="1" applyAlignment="1" applyProtection="1">
      <alignment horizontal="center" vertical="center" wrapText="1"/>
      <protection locked="0"/>
    </xf>
    <xf numFmtId="0" fontId="28" fillId="4" borderId="1" xfId="0" applyFont="1" applyFill="1" applyBorder="1" applyAlignment="1" applyProtection="1">
      <alignment horizontal="center" vertical="center" wrapText="1"/>
      <protection locked="0"/>
    </xf>
    <xf numFmtId="0" fontId="26" fillId="0" borderId="1" xfId="0" applyFont="1" applyBorder="1" applyAlignment="1" applyProtection="1">
      <alignment horizontal="left"/>
      <protection locked="0"/>
    </xf>
    <xf numFmtId="0" fontId="29" fillId="0" borderId="3" xfId="0"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wrapText="1"/>
      <protection locked="0"/>
    </xf>
    <xf numFmtId="0" fontId="29" fillId="0" borderId="4" xfId="0" applyFont="1" applyFill="1" applyBorder="1" applyAlignment="1" applyProtection="1">
      <alignment horizontal="center" vertical="center" wrapText="1"/>
      <protection locked="0"/>
    </xf>
    <xf numFmtId="0" fontId="28" fillId="4" borderId="7" xfId="0" applyFont="1" applyFill="1" applyBorder="1" applyAlignment="1" applyProtection="1">
      <alignment horizontal="center" vertical="center" wrapText="1"/>
      <protection locked="0"/>
    </xf>
    <xf numFmtId="0" fontId="26" fillId="0" borderId="1" xfId="0" applyFont="1" applyBorder="1" applyAlignment="1" applyProtection="1">
      <alignment vertical="center" wrapText="1"/>
      <protection locked="0"/>
    </xf>
    <xf numFmtId="0" fontId="28" fillId="5" borderId="1" xfId="0" applyFont="1" applyFill="1" applyBorder="1" applyAlignment="1" applyProtection="1">
      <alignment horizontal="center" vertical="center" wrapText="1"/>
      <protection locked="0"/>
    </xf>
    <xf numFmtId="0" fontId="29" fillId="10" borderId="1" xfId="0" applyFont="1" applyFill="1" applyBorder="1" applyAlignment="1">
      <alignment horizontal="center"/>
    </xf>
    <xf numFmtId="0" fontId="28" fillId="4" borderId="3" xfId="0" applyFont="1" applyFill="1" applyBorder="1" applyAlignment="1" applyProtection="1">
      <alignment horizontal="left" vertical="center" wrapText="1"/>
      <protection locked="0"/>
    </xf>
    <xf numFmtId="0" fontId="28" fillId="4" borderId="2" xfId="0" applyFont="1" applyFill="1" applyBorder="1" applyAlignment="1" applyProtection="1">
      <alignment horizontal="left" vertical="center" wrapText="1"/>
      <protection locked="0"/>
    </xf>
    <xf numFmtId="0" fontId="28" fillId="4" borderId="4" xfId="0" applyFont="1" applyFill="1" applyBorder="1" applyAlignment="1" applyProtection="1">
      <alignment horizontal="left" vertical="center" wrapText="1"/>
      <protection locked="0"/>
    </xf>
    <xf numFmtId="0" fontId="26" fillId="0" borderId="3" xfId="0" applyFont="1" applyBorder="1" applyAlignment="1" applyProtection="1">
      <alignment horizontal="left" vertical="center" wrapText="1"/>
      <protection locked="0"/>
    </xf>
    <xf numFmtId="0" fontId="26" fillId="0" borderId="2" xfId="0" applyFont="1" applyBorder="1" applyAlignment="1" applyProtection="1">
      <alignment horizontal="left" vertical="center" wrapText="1"/>
      <protection locked="0"/>
    </xf>
    <xf numFmtId="0" fontId="26" fillId="0" borderId="4" xfId="0" applyFont="1" applyBorder="1" applyAlignment="1" applyProtection="1">
      <alignment horizontal="left" vertical="center" wrapText="1"/>
      <protection locked="0"/>
    </xf>
    <xf numFmtId="10" fontId="16" fillId="0" borderId="3" xfId="1" applyNumberFormat="1" applyFont="1" applyFill="1" applyBorder="1" applyAlignment="1" applyProtection="1">
      <alignment horizontal="center" vertical="center" wrapText="1"/>
      <protection locked="0"/>
    </xf>
  </cellXfs>
  <cellStyles count="5">
    <cellStyle name="Normal 8" xfId="4"/>
    <cellStyle name="常规" xfId="0" builtinId="0"/>
    <cellStyle name="超連結 2" xfId="3"/>
    <cellStyle name="一般 2" xfId="1"/>
    <cellStyle name="一般 3" xfId="2"/>
  </cellStyles>
  <dxfs count="0"/>
  <tableStyles count="0" defaultTableStyle="TableStyleMedium9" defaultPivotStyle="PivotStyleLight16"/>
  <colors>
    <mruColors>
      <color rgb="FF0000FF"/>
      <color rgb="FF008000"/>
      <color rgb="FFFF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5" Type="http://schemas.openxmlformats.org/officeDocument/2006/relationships/image" Target="../media/image6.pn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85725</xdr:rowOff>
    </xdr:from>
    <xdr:to>
      <xdr:col>3</xdr:col>
      <xdr:colOff>428625</xdr:colOff>
      <xdr:row>0</xdr:row>
      <xdr:rowOff>533400</xdr:rowOff>
    </xdr:to>
    <xdr:pic>
      <xdr:nvPicPr>
        <xdr:cNvPr id="23685"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7625" y="85725"/>
          <a:ext cx="1895475" cy="4476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200025</xdr:colOff>
      <xdr:row>3</xdr:row>
      <xdr:rowOff>57150</xdr:rowOff>
    </xdr:from>
    <xdr:to>
      <xdr:col>9</xdr:col>
      <xdr:colOff>342900</xdr:colOff>
      <xdr:row>3</xdr:row>
      <xdr:rowOff>409575</xdr:rowOff>
    </xdr:to>
    <xdr:pic>
      <xdr:nvPicPr>
        <xdr:cNvPr id="27666"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886075" y="942975"/>
          <a:ext cx="1495425" cy="3524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0</xdr:colOff>
      <xdr:row>10</xdr:row>
      <xdr:rowOff>15240</xdr:rowOff>
    </xdr:from>
    <xdr:to>
      <xdr:col>5</xdr:col>
      <xdr:colOff>419100</xdr:colOff>
      <xdr:row>21</xdr:row>
      <xdr:rowOff>9525</xdr:rowOff>
    </xdr:to>
    <xdr:pic>
      <xdr:nvPicPr>
        <xdr:cNvPr id="3" name="图片 2" descr="IMG_20150531_091833.jpg"/>
        <xdr:cNvPicPr>
          <a:picLocks noChangeAspect="1"/>
        </xdr:cNvPicPr>
      </xdr:nvPicPr>
      <xdr:blipFill>
        <a:blip xmlns:r="http://schemas.openxmlformats.org/officeDocument/2006/relationships" r:embed="rId2" cstate="print"/>
        <a:stretch>
          <a:fillRect/>
        </a:stretch>
      </xdr:blipFill>
      <xdr:spPr>
        <a:xfrm>
          <a:off x="0" y="2438400"/>
          <a:ext cx="3009900" cy="2257425"/>
        </a:xfrm>
        <a:prstGeom prst="rect">
          <a:avLst/>
        </a:prstGeom>
      </xdr:spPr>
    </xdr:pic>
    <xdr:clientData/>
  </xdr:twoCellAnchor>
  <xdr:twoCellAnchor editAs="oneCell">
    <xdr:from>
      <xdr:col>7</xdr:col>
      <xdr:colOff>27940</xdr:colOff>
      <xdr:row>10</xdr:row>
      <xdr:rowOff>17144</xdr:rowOff>
    </xdr:from>
    <xdr:to>
      <xdr:col>13</xdr:col>
      <xdr:colOff>304800</xdr:colOff>
      <xdr:row>21</xdr:row>
      <xdr:rowOff>19049</xdr:rowOff>
    </xdr:to>
    <xdr:pic>
      <xdr:nvPicPr>
        <xdr:cNvPr id="4" name="图片 3" descr="IMG_20150531_091927.jpg"/>
        <xdr:cNvPicPr>
          <a:picLocks noChangeAspect="1"/>
        </xdr:cNvPicPr>
      </xdr:nvPicPr>
      <xdr:blipFill>
        <a:blip xmlns:r="http://schemas.openxmlformats.org/officeDocument/2006/relationships" r:embed="rId3" cstate="print"/>
        <a:stretch>
          <a:fillRect/>
        </a:stretch>
      </xdr:blipFill>
      <xdr:spPr>
        <a:xfrm>
          <a:off x="3548380" y="2440304"/>
          <a:ext cx="3020060" cy="2265045"/>
        </a:xfrm>
        <a:prstGeom prst="rect">
          <a:avLst/>
        </a:prstGeom>
      </xdr:spPr>
    </xdr:pic>
    <xdr:clientData/>
  </xdr:twoCellAnchor>
  <xdr:twoCellAnchor editAs="oneCell">
    <xdr:from>
      <xdr:col>1</xdr:col>
      <xdr:colOff>419100</xdr:colOff>
      <xdr:row>34</xdr:row>
      <xdr:rowOff>160020</xdr:rowOff>
    </xdr:from>
    <xdr:to>
      <xdr:col>11</xdr:col>
      <xdr:colOff>358140</xdr:colOff>
      <xdr:row>43</xdr:row>
      <xdr:rowOff>129540</xdr:rowOff>
    </xdr:to>
    <xdr:pic>
      <xdr:nvPicPr>
        <xdr:cNvPr id="5" name="图片 4" descr="IMG_20150531_091947.jpg"/>
        <xdr:cNvPicPr>
          <a:picLocks noChangeAspect="1"/>
        </xdr:cNvPicPr>
      </xdr:nvPicPr>
      <xdr:blipFill>
        <a:blip xmlns:r="http://schemas.openxmlformats.org/officeDocument/2006/relationships" r:embed="rId4" cstate="print"/>
        <a:srcRect t="22944" b="25974"/>
        <a:stretch>
          <a:fillRect/>
        </a:stretch>
      </xdr:blipFill>
      <xdr:spPr>
        <a:xfrm>
          <a:off x="1013460" y="7520940"/>
          <a:ext cx="4693920" cy="1798320"/>
        </a:xfrm>
        <a:prstGeom prst="rect">
          <a:avLst/>
        </a:prstGeom>
      </xdr:spPr>
    </xdr:pic>
    <xdr:clientData/>
  </xdr:twoCellAnchor>
  <xdr:twoCellAnchor editAs="oneCell">
    <xdr:from>
      <xdr:col>3</xdr:col>
      <xdr:colOff>373380</xdr:colOff>
      <xdr:row>23</xdr:row>
      <xdr:rowOff>83820</xdr:rowOff>
    </xdr:from>
    <xdr:to>
      <xdr:col>10</xdr:col>
      <xdr:colOff>106680</xdr:colOff>
      <xdr:row>33</xdr:row>
      <xdr:rowOff>131697</xdr:rowOff>
    </xdr:to>
    <xdr:pic>
      <xdr:nvPicPr>
        <xdr:cNvPr id="27662" name="Picture 14"/>
        <xdr:cNvPicPr>
          <a:picLocks noChangeAspect="1" noChangeArrowheads="1"/>
        </xdr:cNvPicPr>
      </xdr:nvPicPr>
      <xdr:blipFill>
        <a:blip xmlns:r="http://schemas.openxmlformats.org/officeDocument/2006/relationships" r:embed="rId5"/>
        <a:srcRect l="41738" t="48497" r="38682" b="28166"/>
        <a:stretch>
          <a:fillRect/>
        </a:stretch>
      </xdr:blipFill>
      <xdr:spPr bwMode="auto">
        <a:xfrm>
          <a:off x="1912620" y="5181600"/>
          <a:ext cx="3086100" cy="2105277"/>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647700</xdr:colOff>
      <xdr:row>22</xdr:row>
      <xdr:rowOff>87629</xdr:rowOff>
    </xdr:from>
    <xdr:to>
      <xdr:col>8</xdr:col>
      <xdr:colOff>419100</xdr:colOff>
      <xdr:row>22</xdr:row>
      <xdr:rowOff>2114550</xdr:rowOff>
    </xdr:to>
    <xdr:pic>
      <xdr:nvPicPr>
        <xdr:cNvPr id="3" name="圖片 2"/>
        <xdr:cNvPicPr>
          <a:picLocks noChangeAspect="1"/>
        </xdr:cNvPicPr>
      </xdr:nvPicPr>
      <xdr:blipFill>
        <a:blip xmlns:r="http://schemas.openxmlformats.org/officeDocument/2006/relationships" r:embed="rId1"/>
        <a:stretch>
          <a:fillRect/>
        </a:stretch>
      </xdr:blipFill>
      <xdr:spPr>
        <a:xfrm>
          <a:off x="5981700" y="8002904"/>
          <a:ext cx="3114675" cy="20269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0</xdr:row>
      <xdr:rowOff>66675</xdr:rowOff>
    </xdr:from>
    <xdr:to>
      <xdr:col>2</xdr:col>
      <xdr:colOff>323850</xdr:colOff>
      <xdr:row>0</xdr:row>
      <xdr:rowOff>419100</xdr:rowOff>
    </xdr:to>
    <xdr:pic>
      <xdr:nvPicPr>
        <xdr:cNvPr id="2" name="圖片 1"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7625" y="66675"/>
          <a:ext cx="1495425" cy="3524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47625</xdr:colOff>
      <xdr:row>39</xdr:row>
      <xdr:rowOff>66675</xdr:rowOff>
    </xdr:from>
    <xdr:to>
      <xdr:col>2</xdr:col>
      <xdr:colOff>323850</xdr:colOff>
      <xdr:row>39</xdr:row>
      <xdr:rowOff>419100</xdr:rowOff>
    </xdr:to>
    <xdr:pic>
      <xdr:nvPicPr>
        <xdr:cNvPr id="3"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7625" y="9591675"/>
          <a:ext cx="1495425" cy="3524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msi.co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工作表1"/>
  <dimension ref="A1:M31"/>
  <sheetViews>
    <sheetView tabSelected="1" view="pageBreakPreview" topLeftCell="A17" zoomScaleSheetLayoutView="100" workbookViewId="0">
      <selection activeCell="I28" sqref="I28:M28"/>
    </sheetView>
  </sheetViews>
  <sheetFormatPr defaultColWidth="9.109375" defaultRowHeight="15.6"/>
  <cols>
    <col min="1" max="5" width="7.5546875" style="24" customWidth="1"/>
    <col min="6" max="6" width="8.88671875" style="24" customWidth="1"/>
    <col min="7" max="13" width="7.5546875" style="24" customWidth="1"/>
    <col min="14" max="14" width="7.5546875" style="1" customWidth="1"/>
    <col min="15" max="16384" width="9.109375" style="1"/>
  </cols>
  <sheetData>
    <row r="1" spans="1:13" ht="61.5" customHeight="1">
      <c r="A1" s="99" t="s">
        <v>287</v>
      </c>
      <c r="B1" s="100"/>
      <c r="C1" s="100"/>
      <c r="D1" s="100"/>
      <c r="E1" s="100"/>
      <c r="F1" s="100"/>
      <c r="G1" s="100"/>
      <c r="H1" s="100"/>
      <c r="I1" s="100"/>
      <c r="J1" s="100"/>
      <c r="K1" s="100"/>
      <c r="L1" s="100"/>
      <c r="M1" s="101"/>
    </row>
    <row r="2" spans="1:13">
      <c r="A2" s="102"/>
      <c r="B2" s="103"/>
      <c r="C2" s="103"/>
      <c r="D2" s="103"/>
      <c r="E2" s="103"/>
      <c r="F2" s="103"/>
      <c r="G2" s="103"/>
      <c r="H2" s="103"/>
      <c r="I2" s="103"/>
      <c r="J2" s="103"/>
      <c r="K2" s="103"/>
      <c r="L2" s="103"/>
      <c r="M2" s="104"/>
    </row>
    <row r="3" spans="1:13" ht="60" customHeight="1">
      <c r="A3" s="82" t="s">
        <v>9</v>
      </c>
      <c r="B3" s="83"/>
      <c r="C3" s="83"/>
      <c r="D3" s="83"/>
      <c r="E3" s="83"/>
      <c r="F3" s="83"/>
      <c r="G3" s="83"/>
      <c r="H3" s="83"/>
      <c r="I3" s="83"/>
      <c r="J3" s="83"/>
      <c r="K3" s="83"/>
      <c r="L3" s="83"/>
      <c r="M3" s="84"/>
    </row>
    <row r="4" spans="1:13" ht="16.5" customHeight="1">
      <c r="A4" s="35"/>
      <c r="B4" s="30"/>
      <c r="C4" s="30"/>
      <c r="D4" s="30"/>
      <c r="E4" s="30"/>
      <c r="F4" s="30"/>
      <c r="G4" s="30"/>
      <c r="H4" s="30"/>
      <c r="I4" s="30"/>
      <c r="J4" s="30"/>
      <c r="K4" s="30"/>
      <c r="L4" s="30"/>
      <c r="M4" s="36"/>
    </row>
    <row r="5" spans="1:13" ht="16.5" customHeight="1">
      <c r="A5" s="35"/>
      <c r="B5" s="30"/>
      <c r="C5" s="30"/>
      <c r="D5" s="30"/>
      <c r="E5" s="30"/>
      <c r="F5" s="30"/>
      <c r="G5" s="30"/>
      <c r="H5" s="30"/>
      <c r="I5" s="30"/>
      <c r="J5" s="30"/>
      <c r="K5" s="30"/>
      <c r="L5" s="30"/>
      <c r="M5" s="36"/>
    </row>
    <row r="6" spans="1:13" ht="16.5" customHeight="1">
      <c r="A6" s="35"/>
      <c r="B6" s="30"/>
      <c r="C6" s="30"/>
      <c r="D6" s="30"/>
      <c r="E6" s="30"/>
      <c r="F6" s="30"/>
      <c r="G6" s="30"/>
      <c r="H6" s="30"/>
      <c r="I6" s="30"/>
      <c r="J6" s="30"/>
      <c r="K6" s="30"/>
      <c r="L6" s="30"/>
      <c r="M6" s="36"/>
    </row>
    <row r="7" spans="1:13">
      <c r="A7" s="37"/>
      <c r="B7" s="25"/>
      <c r="C7" s="25"/>
      <c r="D7" s="25"/>
      <c r="E7" s="25"/>
      <c r="F7" s="25"/>
      <c r="G7" s="25"/>
      <c r="H7" s="25"/>
      <c r="I7" s="25"/>
      <c r="J7" s="25"/>
      <c r="K7" s="25"/>
      <c r="L7" s="25"/>
      <c r="M7" s="38"/>
    </row>
    <row r="8" spans="1:13" ht="22.8">
      <c r="A8" s="91" t="s">
        <v>101</v>
      </c>
      <c r="B8" s="92"/>
      <c r="C8" s="92"/>
      <c r="D8" s="92"/>
      <c r="E8" s="92"/>
      <c r="F8" s="92"/>
      <c r="G8" s="92"/>
      <c r="H8" s="89" t="s">
        <v>281</v>
      </c>
      <c r="I8" s="89"/>
      <c r="J8" s="89"/>
      <c r="K8" s="89"/>
      <c r="L8" s="89"/>
      <c r="M8" s="90"/>
    </row>
    <row r="9" spans="1:13" ht="63.75" customHeight="1">
      <c r="A9" s="91" t="s">
        <v>8</v>
      </c>
      <c r="B9" s="92"/>
      <c r="C9" s="92"/>
      <c r="D9" s="92"/>
      <c r="E9" s="92"/>
      <c r="F9" s="92"/>
      <c r="G9" s="92"/>
      <c r="H9" s="105" t="s">
        <v>291</v>
      </c>
      <c r="I9" s="105"/>
      <c r="J9" s="105"/>
      <c r="K9" s="105"/>
      <c r="L9" s="105"/>
      <c r="M9" s="106"/>
    </row>
    <row r="10" spans="1:13" ht="22.8">
      <c r="A10" s="91" t="s">
        <v>7</v>
      </c>
      <c r="B10" s="92"/>
      <c r="C10" s="92"/>
      <c r="D10" s="92"/>
      <c r="E10" s="92"/>
      <c r="F10" s="92"/>
      <c r="G10" s="92"/>
      <c r="H10" s="94" t="s">
        <v>282</v>
      </c>
      <c r="I10" s="94"/>
      <c r="J10" s="94"/>
      <c r="K10" s="94"/>
      <c r="L10" s="94"/>
      <c r="M10" s="95"/>
    </row>
    <row r="11" spans="1:13">
      <c r="A11" s="37"/>
      <c r="B11" s="25"/>
      <c r="C11" s="25"/>
      <c r="D11" s="25"/>
      <c r="E11" s="25"/>
      <c r="F11" s="25"/>
      <c r="G11" s="25"/>
      <c r="H11" s="25"/>
      <c r="I11" s="25"/>
      <c r="J11" s="25"/>
      <c r="K11" s="25"/>
      <c r="L11" s="25"/>
      <c r="M11" s="38"/>
    </row>
    <row r="12" spans="1:13" ht="20.25" customHeight="1">
      <c r="A12" s="110" t="s">
        <v>134</v>
      </c>
      <c r="B12" s="111"/>
      <c r="C12" s="111"/>
      <c r="D12" s="111"/>
      <c r="E12" s="111"/>
      <c r="F12" s="111"/>
      <c r="G12" s="111"/>
      <c r="H12" s="111"/>
      <c r="I12" s="111"/>
      <c r="J12" s="111"/>
      <c r="K12" s="111"/>
      <c r="L12" s="111"/>
      <c r="M12" s="112"/>
    </row>
    <row r="13" spans="1:13" ht="27" customHeight="1">
      <c r="A13" s="110"/>
      <c r="B13" s="111"/>
      <c r="C13" s="111"/>
      <c r="D13" s="111"/>
      <c r="E13" s="111"/>
      <c r="F13" s="111"/>
      <c r="G13" s="111"/>
      <c r="H13" s="111"/>
      <c r="I13" s="111"/>
      <c r="J13" s="111"/>
      <c r="K13" s="111"/>
      <c r="L13" s="111"/>
      <c r="M13" s="112"/>
    </row>
    <row r="14" spans="1:13" ht="16.5" customHeight="1">
      <c r="A14" s="110"/>
      <c r="B14" s="111"/>
      <c r="C14" s="111"/>
      <c r="D14" s="111"/>
      <c r="E14" s="111"/>
      <c r="F14" s="111"/>
      <c r="G14" s="111"/>
      <c r="H14" s="111"/>
      <c r="I14" s="111"/>
      <c r="J14" s="111"/>
      <c r="K14" s="111"/>
      <c r="L14" s="111"/>
      <c r="M14" s="112"/>
    </row>
    <row r="15" spans="1:13" ht="16.5" customHeight="1">
      <c r="A15" s="110"/>
      <c r="B15" s="111"/>
      <c r="C15" s="111"/>
      <c r="D15" s="111"/>
      <c r="E15" s="111"/>
      <c r="F15" s="111"/>
      <c r="G15" s="111"/>
      <c r="H15" s="111"/>
      <c r="I15" s="111"/>
      <c r="J15" s="111"/>
      <c r="K15" s="111"/>
      <c r="L15" s="111"/>
      <c r="M15" s="112"/>
    </row>
    <row r="16" spans="1:13" ht="38.25" customHeight="1">
      <c r="A16" s="110"/>
      <c r="B16" s="111"/>
      <c r="C16" s="111"/>
      <c r="D16" s="111"/>
      <c r="E16" s="111"/>
      <c r="F16" s="111"/>
      <c r="G16" s="111"/>
      <c r="H16" s="111"/>
      <c r="I16" s="111"/>
      <c r="J16" s="111"/>
      <c r="K16" s="111"/>
      <c r="L16" s="111"/>
      <c r="M16" s="112"/>
    </row>
    <row r="17" spans="1:13" ht="16.5" customHeight="1">
      <c r="A17" s="110"/>
      <c r="B17" s="111"/>
      <c r="C17" s="111"/>
      <c r="D17" s="111"/>
      <c r="E17" s="111"/>
      <c r="F17" s="111"/>
      <c r="G17" s="111"/>
      <c r="H17" s="111"/>
      <c r="I17" s="111"/>
      <c r="J17" s="111"/>
      <c r="K17" s="111"/>
      <c r="L17" s="111"/>
      <c r="M17" s="112"/>
    </row>
    <row r="18" spans="1:13" ht="16.5" customHeight="1">
      <c r="A18" s="110"/>
      <c r="B18" s="111"/>
      <c r="C18" s="111"/>
      <c r="D18" s="111"/>
      <c r="E18" s="111"/>
      <c r="F18" s="111"/>
      <c r="G18" s="111"/>
      <c r="H18" s="111"/>
      <c r="I18" s="111"/>
      <c r="J18" s="111"/>
      <c r="K18" s="111"/>
      <c r="L18" s="111"/>
      <c r="M18" s="112"/>
    </row>
    <row r="19" spans="1:13" ht="16.5" customHeight="1">
      <c r="A19" s="39"/>
      <c r="B19" s="26"/>
      <c r="C19" s="26"/>
      <c r="D19" s="26"/>
      <c r="E19" s="26"/>
      <c r="F19" s="26"/>
      <c r="G19" s="26"/>
      <c r="H19" s="26"/>
      <c r="I19" s="26"/>
      <c r="J19" s="26"/>
      <c r="K19" s="26"/>
      <c r="L19" s="26"/>
      <c r="M19" s="40"/>
    </row>
    <row r="20" spans="1:13" ht="25.5" customHeight="1">
      <c r="A20" s="107" t="s">
        <v>274</v>
      </c>
      <c r="B20" s="108"/>
      <c r="C20" s="108"/>
      <c r="D20" s="108"/>
      <c r="E20" s="108"/>
      <c r="F20" s="108"/>
      <c r="G20" s="108"/>
      <c r="H20" s="108"/>
      <c r="I20" s="108"/>
      <c r="J20" s="108"/>
      <c r="K20" s="108"/>
      <c r="L20" s="108"/>
      <c r="M20" s="109"/>
    </row>
    <row r="21" spans="1:13" ht="20.25" customHeight="1">
      <c r="A21" s="41"/>
      <c r="B21" s="27"/>
      <c r="C21" s="27"/>
      <c r="D21" s="27"/>
      <c r="E21" s="27"/>
      <c r="F21" s="27"/>
      <c r="G21" s="27"/>
      <c r="H21" s="27"/>
      <c r="I21" s="27"/>
      <c r="J21" s="27"/>
      <c r="K21" s="27"/>
      <c r="L21" s="27"/>
      <c r="M21" s="42"/>
    </row>
    <row r="22" spans="1:13">
      <c r="A22" s="37"/>
      <c r="B22" s="25"/>
      <c r="C22" s="25"/>
      <c r="D22" s="25"/>
      <c r="E22" s="25"/>
      <c r="F22" s="25"/>
      <c r="G22" s="25"/>
      <c r="H22" s="25"/>
      <c r="I22" s="25"/>
      <c r="J22" s="25"/>
      <c r="K22" s="25"/>
      <c r="L22" s="25"/>
      <c r="M22" s="38"/>
    </row>
    <row r="23" spans="1:13">
      <c r="A23" s="37"/>
      <c r="B23" s="25"/>
      <c r="C23" s="25"/>
      <c r="D23" s="25"/>
      <c r="E23" s="25"/>
      <c r="F23" s="25"/>
      <c r="G23" s="25"/>
      <c r="H23" s="25"/>
      <c r="I23" s="25"/>
      <c r="J23" s="25"/>
      <c r="K23" s="25"/>
      <c r="L23" s="25"/>
      <c r="M23" s="38"/>
    </row>
    <row r="24" spans="1:13">
      <c r="A24" s="37"/>
      <c r="B24" s="25"/>
      <c r="C24" s="25"/>
      <c r="D24" s="25"/>
      <c r="E24" s="25"/>
      <c r="F24" s="25"/>
      <c r="G24" s="25"/>
      <c r="H24" s="25"/>
      <c r="I24" s="25"/>
      <c r="J24" s="25"/>
      <c r="K24" s="25"/>
      <c r="L24" s="25"/>
      <c r="M24" s="38"/>
    </row>
    <row r="25" spans="1:13">
      <c r="A25" s="43"/>
      <c r="B25" s="28"/>
      <c r="C25" s="28"/>
      <c r="D25" s="96" t="s">
        <v>28</v>
      </c>
      <c r="E25" s="97"/>
      <c r="F25" s="97"/>
      <c r="G25" s="97"/>
      <c r="H25" s="98"/>
      <c r="I25" s="97" t="s">
        <v>29</v>
      </c>
      <c r="J25" s="97"/>
      <c r="K25" s="97"/>
      <c r="L25" s="97"/>
      <c r="M25" s="98"/>
    </row>
    <row r="26" spans="1:13" s="2" customFormat="1" ht="33" customHeight="1">
      <c r="A26" s="93" t="s">
        <v>26</v>
      </c>
      <c r="B26" s="93"/>
      <c r="C26" s="93"/>
      <c r="D26" s="77" t="s">
        <v>283</v>
      </c>
      <c r="E26" s="77"/>
      <c r="F26" s="77"/>
      <c r="G26" s="77"/>
      <c r="H26" s="77"/>
      <c r="I26" s="77" t="s">
        <v>285</v>
      </c>
      <c r="J26" s="77"/>
      <c r="K26" s="77"/>
      <c r="L26" s="77"/>
      <c r="M26" s="77"/>
    </row>
    <row r="27" spans="1:13" s="2" customFormat="1" ht="16.5" customHeight="1">
      <c r="A27" s="93" t="s">
        <v>22</v>
      </c>
      <c r="B27" s="93"/>
      <c r="C27" s="93"/>
      <c r="D27" s="77" t="s">
        <v>284</v>
      </c>
      <c r="E27" s="77"/>
      <c r="F27" s="77"/>
      <c r="G27" s="77"/>
      <c r="H27" s="77"/>
      <c r="I27" s="77" t="s">
        <v>286</v>
      </c>
      <c r="J27" s="77"/>
      <c r="K27" s="77"/>
      <c r="L27" s="77"/>
      <c r="M27" s="77"/>
    </row>
    <row r="28" spans="1:13" s="2" customFormat="1" ht="16.2">
      <c r="A28" s="81" t="s">
        <v>27</v>
      </c>
      <c r="B28" s="81"/>
      <c r="C28" s="81"/>
      <c r="D28" s="88">
        <v>20150529</v>
      </c>
      <c r="E28" s="88"/>
      <c r="F28" s="88"/>
      <c r="G28" s="88"/>
      <c r="H28" s="88"/>
      <c r="I28" s="88">
        <v>20150529</v>
      </c>
      <c r="J28" s="88"/>
      <c r="K28" s="88"/>
      <c r="L28" s="88"/>
      <c r="M28" s="88"/>
    </row>
    <row r="29" spans="1:13">
      <c r="A29" s="37"/>
      <c r="B29" s="25"/>
      <c r="C29" s="25"/>
      <c r="D29" s="25"/>
      <c r="E29" s="25"/>
      <c r="F29" s="25"/>
      <c r="G29" s="25"/>
      <c r="H29" s="25"/>
      <c r="I29" s="25"/>
      <c r="J29" s="25"/>
      <c r="K29" s="25"/>
      <c r="L29" s="25"/>
      <c r="M29" s="38"/>
    </row>
    <row r="30" spans="1:13" ht="41.25" customHeight="1">
      <c r="A30" s="85" t="s">
        <v>6</v>
      </c>
      <c r="B30" s="86"/>
      <c r="C30" s="86"/>
      <c r="D30" s="86"/>
      <c r="E30" s="86"/>
      <c r="F30" s="86"/>
      <c r="G30" s="86"/>
      <c r="H30" s="86"/>
      <c r="I30" s="86"/>
      <c r="J30" s="86"/>
      <c r="K30" s="86"/>
      <c r="L30" s="86"/>
      <c r="M30" s="87"/>
    </row>
    <row r="31" spans="1:13">
      <c r="A31" s="78"/>
      <c r="B31" s="79"/>
      <c r="C31" s="79"/>
      <c r="D31" s="79"/>
      <c r="E31" s="79"/>
      <c r="F31" s="79"/>
      <c r="G31" s="79"/>
      <c r="H31" s="79"/>
      <c r="I31" s="79"/>
      <c r="J31" s="79"/>
      <c r="K31" s="79"/>
      <c r="L31" s="79"/>
      <c r="M31" s="80"/>
    </row>
  </sheetData>
  <sheetProtection password="F33E" sheet="1" objects="1" scenarios="1" formatCells="0" selectLockedCells="1"/>
  <mergeCells count="23">
    <mergeCell ref="A1:M2"/>
    <mergeCell ref="H9:M9"/>
    <mergeCell ref="A8:G8"/>
    <mergeCell ref="A9:G9"/>
    <mergeCell ref="I26:M26"/>
    <mergeCell ref="A20:M20"/>
    <mergeCell ref="A12:M18"/>
    <mergeCell ref="D27:H27"/>
    <mergeCell ref="A31:M31"/>
    <mergeCell ref="A28:C28"/>
    <mergeCell ref="A3:M3"/>
    <mergeCell ref="A30:M30"/>
    <mergeCell ref="I27:M27"/>
    <mergeCell ref="D28:H28"/>
    <mergeCell ref="I28:M28"/>
    <mergeCell ref="H8:M8"/>
    <mergeCell ref="A10:G10"/>
    <mergeCell ref="A26:C26"/>
    <mergeCell ref="A27:C27"/>
    <mergeCell ref="H10:M10"/>
    <mergeCell ref="D25:H25"/>
    <mergeCell ref="I25:M25"/>
    <mergeCell ref="D26:H26"/>
  </mergeCells>
  <phoneticPr fontId="3" type="noConversion"/>
  <dataValidations count="1">
    <dataValidation type="list" allowBlank="1" promptTitle="填寫提示:" prompt="1. 請使用下拉選單,選擇所申請的產品別.&#10;2. 若產品不在此選單範圍,請於本欄位填寫產品類別." sqref="H8:M8">
      <formula1>"Select,Notebook computers,Tablet computers,Slate computers,Mobile thin clients"</formula1>
    </dataValidation>
  </dataValidations>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sheetPr codeName="工作表2"/>
  <dimension ref="A1:I48"/>
  <sheetViews>
    <sheetView view="pageBreakPreview" zoomScaleSheetLayoutView="100" workbookViewId="0">
      <selection activeCell="D11" sqref="D11:I11"/>
    </sheetView>
  </sheetViews>
  <sheetFormatPr defaultRowHeight="13.2"/>
  <cols>
    <col min="1" max="1" width="21" style="23" customWidth="1"/>
    <col min="2" max="3" width="9.33203125" style="23" customWidth="1"/>
    <col min="4" max="9" width="10.109375" style="23" customWidth="1"/>
  </cols>
  <sheetData>
    <row r="1" spans="1:9" ht="15.6">
      <c r="A1" s="113" t="s">
        <v>5</v>
      </c>
      <c r="B1" s="113"/>
      <c r="C1" s="113"/>
      <c r="D1" s="113"/>
      <c r="E1" s="113"/>
      <c r="F1" s="113"/>
      <c r="G1" s="113"/>
      <c r="H1" s="113"/>
      <c r="I1" s="113"/>
    </row>
    <row r="2" spans="1:9" ht="31.2">
      <c r="A2" s="32" t="s">
        <v>145</v>
      </c>
      <c r="B2" s="113" t="s">
        <v>144</v>
      </c>
      <c r="C2" s="113"/>
      <c r="D2" s="113" t="s">
        <v>143</v>
      </c>
      <c r="E2" s="113"/>
      <c r="F2" s="113"/>
      <c r="G2" s="113"/>
      <c r="H2" s="113"/>
      <c r="I2" s="113"/>
    </row>
    <row r="3" spans="1:9" ht="15">
      <c r="A3" s="31" t="s">
        <v>148</v>
      </c>
      <c r="B3" s="117" t="s">
        <v>147</v>
      </c>
      <c r="C3" s="117"/>
      <c r="D3" s="116" t="s">
        <v>146</v>
      </c>
      <c r="E3" s="116"/>
      <c r="F3" s="116"/>
      <c r="G3" s="116"/>
      <c r="H3" s="116"/>
      <c r="I3" s="116"/>
    </row>
    <row r="4" spans="1:9" ht="15">
      <c r="A4" s="31" t="s">
        <v>261</v>
      </c>
      <c r="B4" s="117" t="s">
        <v>147</v>
      </c>
      <c r="C4" s="117"/>
      <c r="D4" s="116" t="s">
        <v>234</v>
      </c>
      <c r="E4" s="116"/>
      <c r="F4" s="116"/>
      <c r="G4" s="116"/>
      <c r="H4" s="116"/>
      <c r="I4" s="116"/>
    </row>
    <row r="5" spans="1:9" ht="15">
      <c r="A5" s="72" t="s">
        <v>271</v>
      </c>
      <c r="B5" s="117" t="s">
        <v>272</v>
      </c>
      <c r="C5" s="117"/>
      <c r="D5" s="116" t="s">
        <v>273</v>
      </c>
      <c r="E5" s="116"/>
      <c r="F5" s="116"/>
      <c r="G5" s="116"/>
      <c r="H5" s="116"/>
      <c r="I5" s="116"/>
    </row>
    <row r="6" spans="1:9" ht="30" customHeight="1">
      <c r="A6" s="73" t="s">
        <v>275</v>
      </c>
      <c r="B6" s="114" t="s">
        <v>276</v>
      </c>
      <c r="C6" s="114"/>
      <c r="D6" s="115" t="s">
        <v>277</v>
      </c>
      <c r="E6" s="115"/>
      <c r="F6" s="115"/>
      <c r="G6" s="115"/>
      <c r="H6" s="115"/>
      <c r="I6" s="115"/>
    </row>
    <row r="7" spans="1:9" ht="15">
      <c r="A7" s="33"/>
      <c r="B7" s="114"/>
      <c r="C7" s="114"/>
      <c r="D7" s="115"/>
      <c r="E7" s="115"/>
      <c r="F7" s="115"/>
      <c r="G7" s="115"/>
      <c r="H7" s="115"/>
      <c r="I7" s="115"/>
    </row>
    <row r="8" spans="1:9" ht="15">
      <c r="A8" s="33"/>
      <c r="B8" s="114"/>
      <c r="C8" s="114"/>
      <c r="D8" s="115"/>
      <c r="E8" s="115"/>
      <c r="F8" s="115"/>
      <c r="G8" s="115"/>
      <c r="H8" s="115"/>
      <c r="I8" s="115"/>
    </row>
    <row r="9" spans="1:9" ht="15">
      <c r="A9" s="33"/>
      <c r="B9" s="114"/>
      <c r="C9" s="114"/>
      <c r="D9" s="115"/>
      <c r="E9" s="115"/>
      <c r="F9" s="115"/>
      <c r="G9" s="115"/>
      <c r="H9" s="115"/>
      <c r="I9" s="115"/>
    </row>
    <row r="10" spans="1:9" ht="15">
      <c r="A10" s="33"/>
      <c r="B10" s="114"/>
      <c r="C10" s="114"/>
      <c r="D10" s="115"/>
      <c r="E10" s="115"/>
      <c r="F10" s="115"/>
      <c r="G10" s="115"/>
      <c r="H10" s="115"/>
      <c r="I10" s="115"/>
    </row>
    <row r="11" spans="1:9" ht="15">
      <c r="A11" s="33"/>
      <c r="B11" s="114"/>
      <c r="C11" s="114"/>
      <c r="D11" s="115"/>
      <c r="E11" s="115"/>
      <c r="F11" s="115"/>
      <c r="G11" s="115"/>
      <c r="H11" s="115"/>
      <c r="I11" s="115"/>
    </row>
    <row r="12" spans="1:9" ht="15">
      <c r="A12" s="33"/>
      <c r="B12" s="114"/>
      <c r="C12" s="114"/>
      <c r="D12" s="115"/>
      <c r="E12" s="115"/>
      <c r="F12" s="115"/>
      <c r="G12" s="115"/>
      <c r="H12" s="115"/>
      <c r="I12" s="115"/>
    </row>
    <row r="13" spans="1:9" ht="15">
      <c r="A13" s="33"/>
      <c r="B13" s="114"/>
      <c r="C13" s="114"/>
      <c r="D13" s="115"/>
      <c r="E13" s="115"/>
      <c r="F13" s="115"/>
      <c r="G13" s="115"/>
      <c r="H13" s="115"/>
      <c r="I13" s="115"/>
    </row>
    <row r="14" spans="1:9" ht="15">
      <c r="A14" s="33"/>
      <c r="B14" s="114"/>
      <c r="C14" s="114"/>
      <c r="D14" s="115"/>
      <c r="E14" s="115"/>
      <c r="F14" s="115"/>
      <c r="G14" s="115"/>
      <c r="H14" s="115"/>
      <c r="I14" s="115"/>
    </row>
    <row r="15" spans="1:9" ht="15">
      <c r="A15" s="33"/>
      <c r="B15" s="114"/>
      <c r="C15" s="114"/>
      <c r="D15" s="115"/>
      <c r="E15" s="115"/>
      <c r="F15" s="115"/>
      <c r="G15" s="115"/>
      <c r="H15" s="115"/>
      <c r="I15" s="115"/>
    </row>
    <row r="16" spans="1:9" ht="15">
      <c r="A16" s="33"/>
      <c r="B16" s="114"/>
      <c r="C16" s="114"/>
      <c r="D16" s="115"/>
      <c r="E16" s="115"/>
      <c r="F16" s="115"/>
      <c r="G16" s="115"/>
      <c r="H16" s="115"/>
      <c r="I16" s="115"/>
    </row>
    <row r="17" spans="1:9" ht="15">
      <c r="A17" s="33"/>
      <c r="B17" s="114"/>
      <c r="C17" s="114"/>
      <c r="D17" s="115"/>
      <c r="E17" s="115"/>
      <c r="F17" s="115"/>
      <c r="G17" s="115"/>
      <c r="H17" s="115"/>
      <c r="I17" s="115"/>
    </row>
    <row r="18" spans="1:9" ht="15">
      <c r="A18" s="33"/>
      <c r="B18" s="114"/>
      <c r="C18" s="114"/>
      <c r="D18" s="115"/>
      <c r="E18" s="115"/>
      <c r="F18" s="115"/>
      <c r="G18" s="115"/>
      <c r="H18" s="115"/>
      <c r="I18" s="115"/>
    </row>
    <row r="19" spans="1:9" ht="15">
      <c r="A19" s="33"/>
      <c r="B19" s="114"/>
      <c r="C19" s="114"/>
      <c r="D19" s="115"/>
      <c r="E19" s="115"/>
      <c r="F19" s="115"/>
      <c r="G19" s="115"/>
      <c r="H19" s="115"/>
      <c r="I19" s="115"/>
    </row>
    <row r="20" spans="1:9" ht="15">
      <c r="A20" s="33"/>
      <c r="B20" s="114"/>
      <c r="C20" s="114"/>
      <c r="D20" s="115"/>
      <c r="E20" s="115"/>
      <c r="F20" s="115"/>
      <c r="G20" s="115"/>
      <c r="H20" s="115"/>
      <c r="I20" s="115"/>
    </row>
    <row r="21" spans="1:9" ht="15">
      <c r="A21" s="33"/>
      <c r="B21" s="114"/>
      <c r="C21" s="114"/>
      <c r="D21" s="115"/>
      <c r="E21" s="115"/>
      <c r="F21" s="115"/>
      <c r="G21" s="115"/>
      <c r="H21" s="115"/>
      <c r="I21" s="115"/>
    </row>
    <row r="22" spans="1:9" ht="15">
      <c r="A22" s="33"/>
      <c r="B22" s="114"/>
      <c r="C22" s="114"/>
      <c r="D22" s="115"/>
      <c r="E22" s="115"/>
      <c r="F22" s="115"/>
      <c r="G22" s="115"/>
      <c r="H22" s="115"/>
      <c r="I22" s="115"/>
    </row>
    <row r="23" spans="1:9" ht="15">
      <c r="A23" s="33"/>
      <c r="B23" s="114"/>
      <c r="C23" s="114"/>
      <c r="D23" s="115"/>
      <c r="E23" s="115"/>
      <c r="F23" s="115"/>
      <c r="G23" s="115"/>
      <c r="H23" s="115"/>
      <c r="I23" s="115"/>
    </row>
    <row r="24" spans="1:9" ht="15">
      <c r="A24" s="33"/>
      <c r="B24" s="114"/>
      <c r="C24" s="114"/>
      <c r="D24" s="115"/>
      <c r="E24" s="115"/>
      <c r="F24" s="115"/>
      <c r="G24" s="115"/>
      <c r="H24" s="115"/>
      <c r="I24" s="115"/>
    </row>
    <row r="25" spans="1:9" ht="15">
      <c r="A25" s="33"/>
      <c r="B25" s="114"/>
      <c r="C25" s="114"/>
      <c r="D25" s="115"/>
      <c r="E25" s="115"/>
      <c r="F25" s="115"/>
      <c r="G25" s="115"/>
      <c r="H25" s="115"/>
      <c r="I25" s="115"/>
    </row>
    <row r="26" spans="1:9" ht="15">
      <c r="A26" s="33"/>
      <c r="B26" s="114"/>
      <c r="C26" s="114"/>
      <c r="D26" s="115"/>
      <c r="E26" s="115"/>
      <c r="F26" s="115"/>
      <c r="G26" s="115"/>
      <c r="H26" s="115"/>
      <c r="I26" s="115"/>
    </row>
    <row r="27" spans="1:9" ht="15">
      <c r="A27" s="33"/>
      <c r="B27" s="114"/>
      <c r="C27" s="114"/>
      <c r="D27" s="115"/>
      <c r="E27" s="115"/>
      <c r="F27" s="115"/>
      <c r="G27" s="115"/>
      <c r="H27" s="115"/>
      <c r="I27" s="115"/>
    </row>
    <row r="28" spans="1:9" ht="15">
      <c r="A28" s="33"/>
      <c r="B28" s="114"/>
      <c r="C28" s="114"/>
      <c r="D28" s="115"/>
      <c r="E28" s="115"/>
      <c r="F28" s="115"/>
      <c r="G28" s="115"/>
      <c r="H28" s="115"/>
      <c r="I28" s="115"/>
    </row>
    <row r="29" spans="1:9" ht="15">
      <c r="A29" s="33"/>
      <c r="B29" s="114"/>
      <c r="C29" s="114"/>
      <c r="D29" s="115"/>
      <c r="E29" s="115"/>
      <c r="F29" s="115"/>
      <c r="G29" s="115"/>
      <c r="H29" s="115"/>
      <c r="I29" s="115"/>
    </row>
    <row r="30" spans="1:9" ht="15">
      <c r="A30" s="33"/>
      <c r="B30" s="114"/>
      <c r="C30" s="114"/>
      <c r="D30" s="115"/>
      <c r="E30" s="115"/>
      <c r="F30" s="115"/>
      <c r="G30" s="115"/>
      <c r="H30" s="115"/>
      <c r="I30" s="115"/>
    </row>
    <row r="31" spans="1:9" ht="15">
      <c r="A31" s="33"/>
      <c r="B31" s="114"/>
      <c r="C31" s="114"/>
      <c r="D31" s="115"/>
      <c r="E31" s="115"/>
      <c r="F31" s="115"/>
      <c r="G31" s="115"/>
      <c r="H31" s="115"/>
      <c r="I31" s="115"/>
    </row>
    <row r="32" spans="1:9" ht="15">
      <c r="A32" s="33"/>
      <c r="B32" s="114"/>
      <c r="C32" s="114"/>
      <c r="D32" s="115"/>
      <c r="E32" s="115"/>
      <c r="F32" s="115"/>
      <c r="G32" s="115"/>
      <c r="H32" s="115"/>
      <c r="I32" s="115"/>
    </row>
    <row r="33" spans="1:9" ht="15">
      <c r="A33" s="33"/>
      <c r="B33" s="114"/>
      <c r="C33" s="114"/>
      <c r="D33" s="115"/>
      <c r="E33" s="115"/>
      <c r="F33" s="115"/>
      <c r="G33" s="115"/>
      <c r="H33" s="115"/>
      <c r="I33" s="115"/>
    </row>
    <row r="34" spans="1:9" ht="15">
      <c r="A34" s="33"/>
      <c r="B34" s="114"/>
      <c r="C34" s="114"/>
      <c r="D34" s="115"/>
      <c r="E34" s="115"/>
      <c r="F34" s="115"/>
      <c r="G34" s="115"/>
      <c r="H34" s="115"/>
      <c r="I34" s="115"/>
    </row>
    <row r="35" spans="1:9" ht="15">
      <c r="A35" s="33"/>
      <c r="B35" s="114"/>
      <c r="C35" s="114"/>
      <c r="D35" s="115"/>
      <c r="E35" s="115"/>
      <c r="F35" s="115"/>
      <c r="G35" s="115"/>
      <c r="H35" s="115"/>
      <c r="I35" s="115"/>
    </row>
    <row r="36" spans="1:9" ht="15">
      <c r="A36" s="33"/>
      <c r="B36" s="114"/>
      <c r="C36" s="114"/>
      <c r="D36" s="115"/>
      <c r="E36" s="115"/>
      <c r="F36" s="115"/>
      <c r="G36" s="115"/>
      <c r="H36" s="115"/>
      <c r="I36" s="115"/>
    </row>
    <row r="37" spans="1:9" ht="15">
      <c r="A37" s="33"/>
      <c r="B37" s="114"/>
      <c r="C37" s="114"/>
      <c r="D37" s="115"/>
      <c r="E37" s="115"/>
      <c r="F37" s="115"/>
      <c r="G37" s="115"/>
      <c r="H37" s="115"/>
      <c r="I37" s="115"/>
    </row>
    <row r="38" spans="1:9" ht="15">
      <c r="A38" s="33"/>
      <c r="B38" s="114"/>
      <c r="C38" s="114"/>
      <c r="D38" s="115"/>
      <c r="E38" s="115"/>
      <c r="F38" s="115"/>
      <c r="G38" s="115"/>
      <c r="H38" s="115"/>
      <c r="I38" s="115"/>
    </row>
    <row r="39" spans="1:9" ht="15">
      <c r="A39" s="33"/>
      <c r="B39" s="114"/>
      <c r="C39" s="114"/>
      <c r="D39" s="115"/>
      <c r="E39" s="115"/>
      <c r="F39" s="115"/>
      <c r="G39" s="115"/>
      <c r="H39" s="115"/>
      <c r="I39" s="115"/>
    </row>
    <row r="40" spans="1:9" ht="15">
      <c r="A40" s="33"/>
      <c r="B40" s="114"/>
      <c r="C40" s="114"/>
      <c r="D40" s="115"/>
      <c r="E40" s="115"/>
      <c r="F40" s="115"/>
      <c r="G40" s="115"/>
      <c r="H40" s="115"/>
      <c r="I40" s="115"/>
    </row>
    <row r="41" spans="1:9" ht="15">
      <c r="A41" s="33"/>
      <c r="B41" s="114"/>
      <c r="C41" s="114"/>
      <c r="D41" s="115"/>
      <c r="E41" s="115"/>
      <c r="F41" s="115"/>
      <c r="G41" s="115"/>
      <c r="H41" s="115"/>
      <c r="I41" s="115"/>
    </row>
    <row r="42" spans="1:9" ht="15">
      <c r="A42" s="33"/>
      <c r="B42" s="114"/>
      <c r="C42" s="114"/>
      <c r="D42" s="115"/>
      <c r="E42" s="115"/>
      <c r="F42" s="115"/>
      <c r="G42" s="115"/>
      <c r="H42" s="115"/>
      <c r="I42" s="115"/>
    </row>
    <row r="43" spans="1:9" ht="15">
      <c r="A43" s="33"/>
      <c r="B43" s="114"/>
      <c r="C43" s="114"/>
      <c r="D43" s="115"/>
      <c r="E43" s="115"/>
      <c r="F43" s="115"/>
      <c r="G43" s="115"/>
      <c r="H43" s="115"/>
      <c r="I43" s="115"/>
    </row>
    <row r="44" spans="1:9" ht="15">
      <c r="A44" s="33"/>
      <c r="B44" s="114"/>
      <c r="C44" s="114"/>
      <c r="D44" s="115"/>
      <c r="E44" s="115"/>
      <c r="F44" s="115"/>
      <c r="G44" s="115"/>
      <c r="H44" s="115"/>
      <c r="I44" s="115"/>
    </row>
    <row r="45" spans="1:9" ht="15">
      <c r="A45" s="33"/>
      <c r="B45" s="114"/>
      <c r="C45" s="114"/>
      <c r="D45" s="115"/>
      <c r="E45" s="115"/>
      <c r="F45" s="115"/>
      <c r="G45" s="115"/>
      <c r="H45" s="115"/>
      <c r="I45" s="115"/>
    </row>
    <row r="46" spans="1:9" ht="15">
      <c r="A46" s="34"/>
      <c r="B46" s="114"/>
      <c r="C46" s="114"/>
      <c r="D46" s="115"/>
      <c r="E46" s="115"/>
      <c r="F46" s="115"/>
      <c r="G46" s="115"/>
      <c r="H46" s="115"/>
      <c r="I46" s="115"/>
    </row>
    <row r="47" spans="1:9" ht="15">
      <c r="A47" s="34"/>
      <c r="B47" s="114"/>
      <c r="C47" s="114"/>
      <c r="D47" s="115"/>
      <c r="E47" s="115"/>
      <c r="F47" s="115"/>
      <c r="G47" s="115"/>
      <c r="H47" s="115"/>
      <c r="I47" s="115"/>
    </row>
    <row r="48" spans="1:9" ht="15">
      <c r="A48" s="34"/>
      <c r="B48" s="114"/>
      <c r="C48" s="114"/>
      <c r="D48" s="115"/>
      <c r="E48" s="115"/>
      <c r="F48" s="115"/>
      <c r="G48" s="115"/>
      <c r="H48" s="115"/>
      <c r="I48" s="115"/>
    </row>
  </sheetData>
  <sheetProtection password="F33E" sheet="1" objects="1" scenarios="1" formatCells="0" formatColumns="0" formatRows="0" selectLockedCells="1"/>
  <mergeCells count="95">
    <mergeCell ref="B48:C48"/>
    <mergeCell ref="D48:I48"/>
    <mergeCell ref="B41:C41"/>
    <mergeCell ref="D41:I41"/>
    <mergeCell ref="B42:C42"/>
    <mergeCell ref="D42:I42"/>
    <mergeCell ref="B46:C46"/>
    <mergeCell ref="D46:I46"/>
    <mergeCell ref="B45:C45"/>
    <mergeCell ref="D45:I45"/>
    <mergeCell ref="B43:C43"/>
    <mergeCell ref="D43:I43"/>
    <mergeCell ref="B40:C40"/>
    <mergeCell ref="D40:I40"/>
    <mergeCell ref="B47:C47"/>
    <mergeCell ref="D47:I47"/>
    <mergeCell ref="B44:C44"/>
    <mergeCell ref="D44:I44"/>
    <mergeCell ref="D7:I7"/>
    <mergeCell ref="B35:C35"/>
    <mergeCell ref="D35:I35"/>
    <mergeCell ref="B36:C36"/>
    <mergeCell ref="D36:I36"/>
    <mergeCell ref="B18:C18"/>
    <mergeCell ref="D18:I18"/>
    <mergeCell ref="B19:C19"/>
    <mergeCell ref="D19:I19"/>
    <mergeCell ref="B20:C20"/>
    <mergeCell ref="D20:I20"/>
    <mergeCell ref="B27:C27"/>
    <mergeCell ref="D27:I27"/>
    <mergeCell ref="B28:C28"/>
    <mergeCell ref="D28:I28"/>
    <mergeCell ref="B31:C31"/>
    <mergeCell ref="B29:C29"/>
    <mergeCell ref="D29:I29"/>
    <mergeCell ref="B30:C30"/>
    <mergeCell ref="D30:I30"/>
    <mergeCell ref="B34:C34"/>
    <mergeCell ref="D34:I34"/>
    <mergeCell ref="B32:C32"/>
    <mergeCell ref="D32:I32"/>
    <mergeCell ref="B33:C33"/>
    <mergeCell ref="D33:I33"/>
    <mergeCell ref="D31:I31"/>
    <mergeCell ref="B37:C37"/>
    <mergeCell ref="D37:I37"/>
    <mergeCell ref="B38:C38"/>
    <mergeCell ref="B39:C39"/>
    <mergeCell ref="D38:I38"/>
    <mergeCell ref="D39:I39"/>
    <mergeCell ref="B21:C21"/>
    <mergeCell ref="D21:I21"/>
    <mergeCell ref="B22:C22"/>
    <mergeCell ref="D22:I22"/>
    <mergeCell ref="B23:C23"/>
    <mergeCell ref="D23:I23"/>
    <mergeCell ref="B24:C24"/>
    <mergeCell ref="D24:I24"/>
    <mergeCell ref="B25:C25"/>
    <mergeCell ref="D25:I25"/>
    <mergeCell ref="B26:C26"/>
    <mergeCell ref="D26:I26"/>
    <mergeCell ref="B10:C10"/>
    <mergeCell ref="D10:I10"/>
    <mergeCell ref="B16:C16"/>
    <mergeCell ref="D16:I16"/>
    <mergeCell ref="B17:C17"/>
    <mergeCell ref="D17:I17"/>
    <mergeCell ref="B11:C11"/>
    <mergeCell ref="D11:I11"/>
    <mergeCell ref="B12:C12"/>
    <mergeCell ref="D12:I12"/>
    <mergeCell ref="B13:C13"/>
    <mergeCell ref="D13:I13"/>
    <mergeCell ref="B14:C14"/>
    <mergeCell ref="D14:I14"/>
    <mergeCell ref="B15:C15"/>
    <mergeCell ref="D15:I15"/>
    <mergeCell ref="A1:I1"/>
    <mergeCell ref="B8:C8"/>
    <mergeCell ref="D8:I8"/>
    <mergeCell ref="B9:C9"/>
    <mergeCell ref="D9:I9"/>
    <mergeCell ref="D2:I2"/>
    <mergeCell ref="B2:C2"/>
    <mergeCell ref="D3:I3"/>
    <mergeCell ref="B3:C3"/>
    <mergeCell ref="B4:C4"/>
    <mergeCell ref="D4:I4"/>
    <mergeCell ref="B5:C5"/>
    <mergeCell ref="D5:I5"/>
    <mergeCell ref="B6:C6"/>
    <mergeCell ref="D6:I6"/>
    <mergeCell ref="B7:C7"/>
  </mergeCells>
  <phoneticPr fontId="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sheetPr codeName="工作表4"/>
  <dimension ref="A1:S73"/>
  <sheetViews>
    <sheetView view="pageBreakPreview" topLeftCell="A16" zoomScaleSheetLayoutView="100" workbookViewId="0">
      <selection activeCell="D5" sqref="D5:N5"/>
    </sheetView>
  </sheetViews>
  <sheetFormatPr defaultColWidth="9.109375" defaultRowHeight="15.6"/>
  <cols>
    <col min="1" max="2" width="8.6640625" style="22" customWidth="1"/>
    <col min="3" max="3" width="5.109375" style="22" customWidth="1"/>
    <col min="4" max="4" width="8.6640625" style="22" customWidth="1"/>
    <col min="5" max="6" width="6.6640625" style="22" customWidth="1"/>
    <col min="7" max="7" width="6.88671875" style="22" customWidth="1"/>
    <col min="8" max="14" width="6.6640625" style="22" customWidth="1"/>
    <col min="15" max="18" width="0" style="14" hidden="1" customWidth="1"/>
    <col min="19" max="19" width="9.109375" style="14"/>
    <col min="20" max="16384" width="9.109375" style="1"/>
  </cols>
  <sheetData>
    <row r="1" spans="1:14">
      <c r="A1" s="168" t="s">
        <v>14</v>
      </c>
      <c r="B1" s="169"/>
      <c r="C1" s="169"/>
      <c r="D1" s="169"/>
      <c r="E1" s="169"/>
      <c r="F1" s="169"/>
      <c r="G1" s="169"/>
      <c r="H1" s="169"/>
      <c r="I1" s="169"/>
      <c r="J1" s="169"/>
      <c r="K1" s="169"/>
      <c r="L1" s="169"/>
      <c r="M1" s="169"/>
      <c r="N1" s="170"/>
    </row>
    <row r="2" spans="1:14">
      <c r="A2" s="171" t="s">
        <v>15</v>
      </c>
      <c r="B2" s="172"/>
      <c r="C2" s="172"/>
      <c r="D2" s="172"/>
      <c r="E2" s="172"/>
      <c r="F2" s="172"/>
      <c r="G2" s="172"/>
      <c r="H2" s="172"/>
      <c r="I2" s="172"/>
      <c r="J2" s="172"/>
      <c r="K2" s="172"/>
      <c r="L2" s="172"/>
      <c r="M2" s="172"/>
      <c r="N2" s="173"/>
    </row>
    <row r="3" spans="1:14" ht="16.5" customHeight="1">
      <c r="A3" s="174" t="s">
        <v>10</v>
      </c>
      <c r="B3" s="174"/>
      <c r="C3" s="174"/>
      <c r="D3" s="175" t="s">
        <v>11</v>
      </c>
      <c r="E3" s="175"/>
      <c r="F3" s="175"/>
      <c r="G3" s="175"/>
      <c r="H3" s="175"/>
      <c r="I3" s="175"/>
      <c r="J3" s="175"/>
      <c r="K3" s="175"/>
      <c r="L3" s="175"/>
      <c r="M3" s="175"/>
      <c r="N3" s="175"/>
    </row>
    <row r="4" spans="1:14" ht="34.5" customHeight="1">
      <c r="A4" s="174" t="s">
        <v>0</v>
      </c>
      <c r="B4" s="174"/>
      <c r="C4" s="174"/>
      <c r="D4" s="175"/>
      <c r="E4" s="175"/>
      <c r="F4" s="175"/>
      <c r="G4" s="175"/>
      <c r="H4" s="175"/>
      <c r="I4" s="175"/>
      <c r="J4" s="175"/>
      <c r="K4" s="175"/>
      <c r="L4" s="175"/>
      <c r="M4" s="175"/>
      <c r="N4" s="175"/>
    </row>
    <row r="5" spans="1:14" ht="28.5" customHeight="1">
      <c r="A5" s="174" t="s">
        <v>1</v>
      </c>
      <c r="B5" s="174"/>
      <c r="C5" s="174"/>
      <c r="D5" s="175" t="s">
        <v>4</v>
      </c>
      <c r="E5" s="175"/>
      <c r="F5" s="175"/>
      <c r="G5" s="175"/>
      <c r="H5" s="175"/>
      <c r="I5" s="175"/>
      <c r="J5" s="175"/>
      <c r="K5" s="175"/>
      <c r="L5" s="175"/>
      <c r="M5" s="175"/>
      <c r="N5" s="175"/>
    </row>
    <row r="6" spans="1:14" ht="16.5" customHeight="1">
      <c r="A6" s="174" t="s">
        <v>2</v>
      </c>
      <c r="B6" s="174"/>
      <c r="C6" s="174"/>
      <c r="D6" s="191" t="s">
        <v>12</v>
      </c>
      <c r="E6" s="191"/>
      <c r="F6" s="191"/>
      <c r="G6" s="191"/>
      <c r="H6" s="191"/>
      <c r="I6" s="191"/>
      <c r="J6" s="191"/>
      <c r="K6" s="191"/>
      <c r="L6" s="191"/>
      <c r="M6" s="191"/>
      <c r="N6" s="191"/>
    </row>
    <row r="7" spans="1:14" ht="16.5" customHeight="1">
      <c r="A7" s="174" t="s">
        <v>13</v>
      </c>
      <c r="B7" s="174"/>
      <c r="C7" s="174"/>
      <c r="D7" s="191" t="s">
        <v>3</v>
      </c>
      <c r="E7" s="191"/>
      <c r="F7" s="191"/>
      <c r="G7" s="191"/>
      <c r="H7" s="191"/>
      <c r="I7" s="191"/>
      <c r="J7" s="191"/>
      <c r="K7" s="191"/>
      <c r="L7" s="191"/>
      <c r="M7" s="191"/>
      <c r="N7" s="191"/>
    </row>
    <row r="8" spans="1:14" ht="16.5" customHeight="1">
      <c r="A8" s="174" t="s">
        <v>16</v>
      </c>
      <c r="B8" s="174"/>
      <c r="C8" s="174"/>
      <c r="D8" s="192" t="s">
        <v>17</v>
      </c>
      <c r="E8" s="192"/>
      <c r="F8" s="192"/>
      <c r="G8" s="192"/>
      <c r="H8" s="192"/>
      <c r="I8" s="192"/>
      <c r="J8" s="192"/>
      <c r="K8" s="192"/>
      <c r="L8" s="192"/>
      <c r="M8" s="192"/>
      <c r="N8" s="192"/>
    </row>
    <row r="9" spans="1:14" ht="16.5" customHeight="1">
      <c r="A9" s="174" t="s">
        <v>103</v>
      </c>
      <c r="B9" s="174"/>
      <c r="C9" s="174"/>
      <c r="D9" s="193" t="s">
        <v>104</v>
      </c>
      <c r="E9" s="193"/>
      <c r="F9" s="193"/>
      <c r="G9" s="193"/>
      <c r="H9" s="193"/>
      <c r="I9" s="193"/>
      <c r="J9" s="193"/>
      <c r="K9" s="193"/>
      <c r="L9" s="193"/>
      <c r="M9" s="193"/>
      <c r="N9" s="193"/>
    </row>
    <row r="10" spans="1:14" ht="16.5" customHeight="1">
      <c r="A10" s="176" t="s">
        <v>21</v>
      </c>
      <c r="B10" s="177"/>
      <c r="C10" s="177"/>
      <c r="D10" s="177"/>
      <c r="E10" s="177"/>
      <c r="F10" s="177"/>
      <c r="G10" s="177"/>
      <c r="H10" s="177"/>
      <c r="I10" s="177"/>
      <c r="J10" s="177"/>
      <c r="K10" s="177"/>
      <c r="L10" s="177"/>
      <c r="M10" s="177"/>
      <c r="N10" s="178"/>
    </row>
    <row r="11" spans="1:14" ht="16.5" customHeight="1">
      <c r="A11" s="179"/>
      <c r="B11" s="180"/>
      <c r="C11" s="180"/>
      <c r="D11" s="180"/>
      <c r="E11" s="180"/>
      <c r="F11" s="180"/>
      <c r="G11" s="180"/>
      <c r="H11" s="180"/>
      <c r="I11" s="180"/>
      <c r="J11" s="180"/>
      <c r="K11" s="180"/>
      <c r="L11" s="180"/>
      <c r="M11" s="180"/>
      <c r="N11" s="181"/>
    </row>
    <row r="12" spans="1:14" ht="16.5" customHeight="1">
      <c r="A12" s="182"/>
      <c r="B12" s="183"/>
      <c r="C12" s="183"/>
      <c r="D12" s="183"/>
      <c r="E12" s="183"/>
      <c r="F12" s="183"/>
      <c r="G12" s="183"/>
      <c r="H12" s="183"/>
      <c r="I12" s="183"/>
      <c r="J12" s="183"/>
      <c r="K12" s="183"/>
      <c r="L12" s="183"/>
      <c r="M12" s="183"/>
      <c r="N12" s="184"/>
    </row>
    <row r="13" spans="1:14" ht="16.5" customHeight="1">
      <c r="A13" s="182"/>
      <c r="B13" s="183"/>
      <c r="C13" s="183"/>
      <c r="D13" s="183"/>
      <c r="E13" s="183"/>
      <c r="F13" s="183"/>
      <c r="G13" s="183"/>
      <c r="H13" s="183"/>
      <c r="I13" s="183"/>
      <c r="J13" s="183"/>
      <c r="K13" s="183"/>
      <c r="L13" s="183"/>
      <c r="M13" s="183"/>
      <c r="N13" s="184"/>
    </row>
    <row r="14" spans="1:14" ht="16.5" customHeight="1">
      <c r="A14" s="182"/>
      <c r="B14" s="183"/>
      <c r="C14" s="183"/>
      <c r="D14" s="183"/>
      <c r="E14" s="183"/>
      <c r="F14" s="183"/>
      <c r="G14" s="183"/>
      <c r="H14" s="183"/>
      <c r="I14" s="183"/>
      <c r="J14" s="183"/>
      <c r="K14" s="183"/>
      <c r="L14" s="183"/>
      <c r="M14" s="183"/>
      <c r="N14" s="184"/>
    </row>
    <row r="15" spans="1:14" ht="16.5" customHeight="1">
      <c r="A15" s="182"/>
      <c r="B15" s="183"/>
      <c r="C15" s="183"/>
      <c r="D15" s="183"/>
      <c r="E15" s="183"/>
      <c r="F15" s="183"/>
      <c r="G15" s="183"/>
      <c r="H15" s="183"/>
      <c r="I15" s="183"/>
      <c r="J15" s="183"/>
      <c r="K15" s="183"/>
      <c r="L15" s="183"/>
      <c r="M15" s="183"/>
      <c r="N15" s="184"/>
    </row>
    <row r="16" spans="1:14" ht="16.5" customHeight="1">
      <c r="A16" s="182"/>
      <c r="B16" s="183"/>
      <c r="C16" s="183"/>
      <c r="D16" s="183"/>
      <c r="E16" s="183"/>
      <c r="F16" s="183"/>
      <c r="G16" s="183"/>
      <c r="H16" s="183"/>
      <c r="I16" s="183"/>
      <c r="J16" s="183"/>
      <c r="K16" s="183"/>
      <c r="L16" s="183"/>
      <c r="M16" s="183"/>
      <c r="N16" s="184"/>
    </row>
    <row r="17" spans="1:14" ht="16.5" customHeight="1">
      <c r="A17" s="182"/>
      <c r="B17" s="183"/>
      <c r="C17" s="183"/>
      <c r="D17" s="183"/>
      <c r="E17" s="183"/>
      <c r="F17" s="183"/>
      <c r="G17" s="183"/>
      <c r="H17" s="183"/>
      <c r="I17" s="183"/>
      <c r="J17" s="183"/>
      <c r="K17" s="183"/>
      <c r="L17" s="183"/>
      <c r="M17" s="183"/>
      <c r="N17" s="184"/>
    </row>
    <row r="18" spans="1:14" ht="16.5" customHeight="1">
      <c r="A18" s="182"/>
      <c r="B18" s="183"/>
      <c r="C18" s="183"/>
      <c r="D18" s="183"/>
      <c r="E18" s="183"/>
      <c r="F18" s="183"/>
      <c r="G18" s="183"/>
      <c r="H18" s="183"/>
      <c r="I18" s="183"/>
      <c r="J18" s="183"/>
      <c r="K18" s="183"/>
      <c r="L18" s="183"/>
      <c r="M18" s="183"/>
      <c r="N18" s="184"/>
    </row>
    <row r="19" spans="1:14" ht="16.5" customHeight="1">
      <c r="A19" s="182"/>
      <c r="B19" s="183"/>
      <c r="C19" s="183"/>
      <c r="D19" s="183"/>
      <c r="E19" s="183"/>
      <c r="F19" s="183"/>
      <c r="G19" s="183"/>
      <c r="H19" s="183"/>
      <c r="I19" s="183"/>
      <c r="J19" s="183"/>
      <c r="K19" s="183"/>
      <c r="L19" s="183"/>
      <c r="M19" s="183"/>
      <c r="N19" s="184"/>
    </row>
    <row r="20" spans="1:14" ht="16.5" customHeight="1">
      <c r="A20" s="182"/>
      <c r="B20" s="183"/>
      <c r="C20" s="183"/>
      <c r="D20" s="183"/>
      <c r="E20" s="183"/>
      <c r="F20" s="183"/>
      <c r="G20" s="183"/>
      <c r="H20" s="183"/>
      <c r="I20" s="183"/>
      <c r="J20" s="183"/>
      <c r="K20" s="183"/>
      <c r="L20" s="183"/>
      <c r="M20" s="183"/>
      <c r="N20" s="184"/>
    </row>
    <row r="21" spans="1:14" ht="16.5" customHeight="1">
      <c r="A21" s="182"/>
      <c r="B21" s="183"/>
      <c r="C21" s="183"/>
      <c r="D21" s="183"/>
      <c r="E21" s="183"/>
      <c r="F21" s="183"/>
      <c r="G21" s="183"/>
      <c r="H21" s="183"/>
      <c r="I21" s="183"/>
      <c r="J21" s="183"/>
      <c r="K21" s="183"/>
      <c r="L21" s="183"/>
      <c r="M21" s="183"/>
      <c r="N21" s="184"/>
    </row>
    <row r="22" spans="1:14" ht="16.5" customHeight="1">
      <c r="A22" s="182"/>
      <c r="B22" s="183"/>
      <c r="C22" s="183"/>
      <c r="D22" s="183"/>
      <c r="E22" s="183"/>
      <c r="F22" s="183"/>
      <c r="G22" s="183"/>
      <c r="H22" s="183"/>
      <c r="I22" s="183"/>
      <c r="J22" s="183"/>
      <c r="K22" s="183"/>
      <c r="L22" s="183"/>
      <c r="M22" s="183"/>
      <c r="N22" s="184"/>
    </row>
    <row r="23" spans="1:14" ht="16.5" customHeight="1">
      <c r="A23" s="182"/>
      <c r="B23" s="183"/>
      <c r="C23" s="183"/>
      <c r="D23" s="183"/>
      <c r="E23" s="183"/>
      <c r="F23" s="183"/>
      <c r="G23" s="183"/>
      <c r="H23" s="183"/>
      <c r="I23" s="183"/>
      <c r="J23" s="183"/>
      <c r="K23" s="183"/>
      <c r="L23" s="183"/>
      <c r="M23" s="183"/>
      <c r="N23" s="184"/>
    </row>
    <row r="24" spans="1:14" ht="16.5" customHeight="1">
      <c r="A24" s="182"/>
      <c r="B24" s="183"/>
      <c r="C24" s="183"/>
      <c r="D24" s="183"/>
      <c r="E24" s="183"/>
      <c r="F24" s="183"/>
      <c r="G24" s="183"/>
      <c r="H24" s="183"/>
      <c r="I24" s="183"/>
      <c r="J24" s="183"/>
      <c r="K24" s="183"/>
      <c r="L24" s="183"/>
      <c r="M24" s="183"/>
      <c r="N24" s="184"/>
    </row>
    <row r="25" spans="1:14" ht="16.5" customHeight="1">
      <c r="A25" s="182"/>
      <c r="B25" s="183"/>
      <c r="C25" s="183"/>
      <c r="D25" s="183"/>
      <c r="E25" s="183"/>
      <c r="F25" s="183"/>
      <c r="G25" s="183"/>
      <c r="H25" s="183"/>
      <c r="I25" s="183"/>
      <c r="J25" s="183"/>
      <c r="K25" s="183"/>
      <c r="L25" s="183"/>
      <c r="M25" s="183"/>
      <c r="N25" s="184"/>
    </row>
    <row r="26" spans="1:14" ht="16.5" customHeight="1">
      <c r="A26" s="182"/>
      <c r="B26" s="183"/>
      <c r="C26" s="183"/>
      <c r="D26" s="183"/>
      <c r="E26" s="183"/>
      <c r="F26" s="183"/>
      <c r="G26" s="183"/>
      <c r="H26" s="183"/>
      <c r="I26" s="183"/>
      <c r="J26" s="183"/>
      <c r="K26" s="183"/>
      <c r="L26" s="183"/>
      <c r="M26" s="183"/>
      <c r="N26" s="184"/>
    </row>
    <row r="27" spans="1:14" ht="16.5" customHeight="1">
      <c r="A27" s="182"/>
      <c r="B27" s="183"/>
      <c r="C27" s="183"/>
      <c r="D27" s="183"/>
      <c r="E27" s="183"/>
      <c r="F27" s="183"/>
      <c r="G27" s="183"/>
      <c r="H27" s="183"/>
      <c r="I27" s="183"/>
      <c r="J27" s="183"/>
      <c r="K27" s="183"/>
      <c r="L27" s="183"/>
      <c r="M27" s="183"/>
      <c r="N27" s="184"/>
    </row>
    <row r="28" spans="1:14" ht="16.5" customHeight="1">
      <c r="A28" s="182"/>
      <c r="B28" s="183"/>
      <c r="C28" s="183"/>
      <c r="D28" s="183"/>
      <c r="E28" s="183"/>
      <c r="F28" s="183"/>
      <c r="G28" s="183"/>
      <c r="H28" s="183"/>
      <c r="I28" s="183"/>
      <c r="J28" s="183"/>
      <c r="K28" s="183"/>
      <c r="L28" s="183"/>
      <c r="M28" s="183"/>
      <c r="N28" s="184"/>
    </row>
    <row r="29" spans="1:14" ht="16.5" customHeight="1">
      <c r="A29" s="182"/>
      <c r="B29" s="183"/>
      <c r="C29" s="183"/>
      <c r="D29" s="183"/>
      <c r="E29" s="183"/>
      <c r="F29" s="183"/>
      <c r="G29" s="183"/>
      <c r="H29" s="183"/>
      <c r="I29" s="183"/>
      <c r="J29" s="183"/>
      <c r="K29" s="183"/>
      <c r="L29" s="183"/>
      <c r="M29" s="183"/>
      <c r="N29" s="184"/>
    </row>
    <row r="30" spans="1:14" ht="16.5" customHeight="1">
      <c r="A30" s="182"/>
      <c r="B30" s="183"/>
      <c r="C30" s="183"/>
      <c r="D30" s="183"/>
      <c r="E30" s="183"/>
      <c r="F30" s="183"/>
      <c r="G30" s="183"/>
      <c r="H30" s="183"/>
      <c r="I30" s="183"/>
      <c r="J30" s="183"/>
      <c r="K30" s="183"/>
      <c r="L30" s="183"/>
      <c r="M30" s="183"/>
      <c r="N30" s="184"/>
    </row>
    <row r="31" spans="1:14" ht="16.5" customHeight="1">
      <c r="A31" s="182"/>
      <c r="B31" s="183"/>
      <c r="C31" s="183"/>
      <c r="D31" s="183"/>
      <c r="E31" s="183"/>
      <c r="F31" s="183"/>
      <c r="G31" s="183"/>
      <c r="H31" s="183"/>
      <c r="I31" s="183"/>
      <c r="J31" s="183"/>
      <c r="K31" s="183"/>
      <c r="L31" s="183"/>
      <c r="M31" s="183"/>
      <c r="N31" s="184"/>
    </row>
    <row r="32" spans="1:14" ht="16.5" customHeight="1">
      <c r="A32" s="182"/>
      <c r="B32" s="183"/>
      <c r="C32" s="183"/>
      <c r="D32" s="183"/>
      <c r="E32" s="183"/>
      <c r="F32" s="183"/>
      <c r="G32" s="183"/>
      <c r="H32" s="183"/>
      <c r="I32" s="183"/>
      <c r="J32" s="183"/>
      <c r="K32" s="183"/>
      <c r="L32" s="183"/>
      <c r="M32" s="183"/>
      <c r="N32" s="184"/>
    </row>
    <row r="33" spans="1:14" ht="16.5" customHeight="1">
      <c r="A33" s="182"/>
      <c r="B33" s="183"/>
      <c r="C33" s="183"/>
      <c r="D33" s="183"/>
      <c r="E33" s="183"/>
      <c r="F33" s="183"/>
      <c r="G33" s="183"/>
      <c r="H33" s="183"/>
      <c r="I33" s="183"/>
      <c r="J33" s="183"/>
      <c r="K33" s="183"/>
      <c r="L33" s="183"/>
      <c r="M33" s="183"/>
      <c r="N33" s="184"/>
    </row>
    <row r="34" spans="1:14" ht="16.5" customHeight="1">
      <c r="A34" s="182"/>
      <c r="B34" s="183"/>
      <c r="C34" s="183"/>
      <c r="D34" s="183"/>
      <c r="E34" s="183"/>
      <c r="F34" s="183"/>
      <c r="G34" s="183"/>
      <c r="H34" s="183"/>
      <c r="I34" s="183"/>
      <c r="J34" s="183"/>
      <c r="K34" s="183"/>
      <c r="L34" s="183"/>
      <c r="M34" s="183"/>
      <c r="N34" s="184"/>
    </row>
    <row r="35" spans="1:14" ht="16.5" customHeight="1">
      <c r="A35" s="182"/>
      <c r="B35" s="183"/>
      <c r="C35" s="183"/>
      <c r="D35" s="183"/>
      <c r="E35" s="183"/>
      <c r="F35" s="183"/>
      <c r="G35" s="183"/>
      <c r="H35" s="183"/>
      <c r="I35" s="183"/>
      <c r="J35" s="183"/>
      <c r="K35" s="183"/>
      <c r="L35" s="183"/>
      <c r="M35" s="183"/>
      <c r="N35" s="184"/>
    </row>
    <row r="36" spans="1:14" ht="16.5" customHeight="1">
      <c r="A36" s="182"/>
      <c r="B36" s="183"/>
      <c r="C36" s="183"/>
      <c r="D36" s="183"/>
      <c r="E36" s="183"/>
      <c r="F36" s="183"/>
      <c r="G36" s="183"/>
      <c r="H36" s="183"/>
      <c r="I36" s="183"/>
      <c r="J36" s="183"/>
      <c r="K36" s="183"/>
      <c r="L36" s="183"/>
      <c r="M36" s="183"/>
      <c r="N36" s="184"/>
    </row>
    <row r="37" spans="1:14" ht="16.5" customHeight="1">
      <c r="A37" s="182"/>
      <c r="B37" s="183"/>
      <c r="C37" s="183"/>
      <c r="D37" s="183"/>
      <c r="E37" s="183"/>
      <c r="F37" s="183"/>
      <c r="G37" s="183"/>
      <c r="H37" s="183"/>
      <c r="I37" s="183"/>
      <c r="J37" s="183"/>
      <c r="K37" s="183"/>
      <c r="L37" s="183"/>
      <c r="M37" s="183"/>
      <c r="N37" s="184"/>
    </row>
    <row r="38" spans="1:14" ht="16.5" customHeight="1">
      <c r="A38" s="182"/>
      <c r="B38" s="183"/>
      <c r="C38" s="183"/>
      <c r="D38" s="183"/>
      <c r="E38" s="183"/>
      <c r="F38" s="183"/>
      <c r="G38" s="183"/>
      <c r="H38" s="183"/>
      <c r="I38" s="183"/>
      <c r="J38" s="183"/>
      <c r="K38" s="183"/>
      <c r="L38" s="183"/>
      <c r="M38" s="183"/>
      <c r="N38" s="184"/>
    </row>
    <row r="39" spans="1:14" ht="16.5" customHeight="1">
      <c r="A39" s="182"/>
      <c r="B39" s="183"/>
      <c r="C39" s="183"/>
      <c r="D39" s="183"/>
      <c r="E39" s="183"/>
      <c r="F39" s="183"/>
      <c r="G39" s="183"/>
      <c r="H39" s="183"/>
      <c r="I39" s="183"/>
      <c r="J39" s="183"/>
      <c r="K39" s="183"/>
      <c r="L39" s="183"/>
      <c r="M39" s="183"/>
      <c r="N39" s="184"/>
    </row>
    <row r="40" spans="1:14" ht="16.5" customHeight="1">
      <c r="A40" s="182"/>
      <c r="B40" s="183"/>
      <c r="C40" s="183"/>
      <c r="D40" s="183"/>
      <c r="E40" s="183"/>
      <c r="F40" s="183"/>
      <c r="G40" s="183"/>
      <c r="H40" s="183"/>
      <c r="I40" s="183"/>
      <c r="J40" s="183"/>
      <c r="K40" s="183"/>
      <c r="L40" s="183"/>
      <c r="M40" s="183"/>
      <c r="N40" s="184"/>
    </row>
    <row r="41" spans="1:14">
      <c r="A41" s="182"/>
      <c r="B41" s="183"/>
      <c r="C41" s="183"/>
      <c r="D41" s="183"/>
      <c r="E41" s="183"/>
      <c r="F41" s="183"/>
      <c r="G41" s="183"/>
      <c r="H41" s="183"/>
      <c r="I41" s="183"/>
      <c r="J41" s="183"/>
      <c r="K41" s="183"/>
      <c r="L41" s="183"/>
      <c r="M41" s="183"/>
      <c r="N41" s="184"/>
    </row>
    <row r="42" spans="1:14">
      <c r="A42" s="182"/>
      <c r="B42" s="183"/>
      <c r="C42" s="183"/>
      <c r="D42" s="183"/>
      <c r="E42" s="183"/>
      <c r="F42" s="183"/>
      <c r="G42" s="183"/>
      <c r="H42" s="183"/>
      <c r="I42" s="183"/>
      <c r="J42" s="183"/>
      <c r="K42" s="183"/>
      <c r="L42" s="183"/>
      <c r="M42" s="183"/>
      <c r="N42" s="184"/>
    </row>
    <row r="43" spans="1:14">
      <c r="A43" s="182"/>
      <c r="B43" s="183"/>
      <c r="C43" s="183"/>
      <c r="D43" s="183"/>
      <c r="E43" s="183"/>
      <c r="F43" s="183"/>
      <c r="G43" s="183"/>
      <c r="H43" s="183"/>
      <c r="I43" s="183"/>
      <c r="J43" s="183"/>
      <c r="K43" s="183"/>
      <c r="L43" s="183"/>
      <c r="M43" s="183"/>
      <c r="N43" s="184"/>
    </row>
    <row r="44" spans="1:14">
      <c r="A44" s="185"/>
      <c r="B44" s="186"/>
      <c r="C44" s="186"/>
      <c r="D44" s="186"/>
      <c r="E44" s="186"/>
      <c r="F44" s="186"/>
      <c r="G44" s="186"/>
      <c r="H44" s="186"/>
      <c r="I44" s="186"/>
      <c r="J44" s="186"/>
      <c r="K44" s="186"/>
      <c r="L44" s="186"/>
      <c r="M44" s="186"/>
      <c r="N44" s="187"/>
    </row>
    <row r="45" spans="1:14">
      <c r="A45" s="171" t="s">
        <v>18</v>
      </c>
      <c r="B45" s="172"/>
      <c r="C45" s="172"/>
      <c r="D45" s="172"/>
      <c r="E45" s="172"/>
      <c r="F45" s="172"/>
      <c r="G45" s="172"/>
      <c r="H45" s="172"/>
      <c r="I45" s="172"/>
      <c r="J45" s="172"/>
      <c r="K45" s="172"/>
      <c r="L45" s="172"/>
      <c r="M45" s="172"/>
      <c r="N45" s="173"/>
    </row>
    <row r="46" spans="1:14" ht="24.75" customHeight="1">
      <c r="A46" s="151" t="s">
        <v>19</v>
      </c>
      <c r="B46" s="151"/>
      <c r="C46" s="151"/>
      <c r="D46" s="151"/>
      <c r="E46" s="188" t="str">
        <f>'Cover Page'!H9</f>
        <v>MS-1793/GP72 2QE</v>
      </c>
      <c r="F46" s="189"/>
      <c r="G46" s="189"/>
      <c r="H46" s="189"/>
      <c r="I46" s="189"/>
      <c r="J46" s="189"/>
      <c r="K46" s="189"/>
      <c r="L46" s="189"/>
      <c r="M46" s="189"/>
      <c r="N46" s="190"/>
    </row>
    <row r="47" spans="1:14" ht="30" customHeight="1">
      <c r="A47" s="151" t="s">
        <v>102</v>
      </c>
      <c r="B47" s="151"/>
      <c r="C47" s="151"/>
      <c r="D47" s="151"/>
      <c r="E47" s="155" t="str">
        <f>'Cover Page'!H8</f>
        <v>Notebook computers</v>
      </c>
      <c r="F47" s="155"/>
      <c r="G47" s="155"/>
      <c r="H47" s="155"/>
      <c r="I47" s="155"/>
      <c r="J47" s="149" t="s">
        <v>288</v>
      </c>
      <c r="K47" s="149"/>
      <c r="L47" s="149"/>
      <c r="M47" s="149"/>
      <c r="N47" s="149"/>
    </row>
    <row r="48" spans="1:14">
      <c r="A48" s="118" t="s">
        <v>105</v>
      </c>
      <c r="B48" s="119"/>
      <c r="C48" s="119"/>
      <c r="D48" s="120"/>
      <c r="E48" s="121">
        <v>2015</v>
      </c>
      <c r="F48" s="122"/>
      <c r="G48" s="122"/>
      <c r="H48" s="122"/>
      <c r="I48" s="122"/>
      <c r="J48" s="122"/>
      <c r="K48" s="122"/>
      <c r="L48" s="122"/>
      <c r="M48" s="122"/>
      <c r="N48" s="123"/>
    </row>
    <row r="49" spans="1:14" ht="26.25" customHeight="1">
      <c r="A49" s="118" t="s">
        <v>120</v>
      </c>
      <c r="B49" s="119"/>
      <c r="C49" s="119"/>
      <c r="D49" s="120"/>
      <c r="E49" s="156"/>
      <c r="F49" s="157"/>
      <c r="G49" s="157"/>
      <c r="H49" s="157"/>
      <c r="I49" s="157"/>
      <c r="J49" s="157"/>
      <c r="K49" s="157"/>
      <c r="L49" s="157"/>
      <c r="M49" s="157"/>
      <c r="N49" s="158"/>
    </row>
    <row r="50" spans="1:14" ht="16.5" customHeight="1">
      <c r="A50" s="135" t="s">
        <v>230</v>
      </c>
      <c r="B50" s="136"/>
      <c r="C50" s="136"/>
      <c r="D50" s="137"/>
      <c r="E50" s="138" t="str">
        <f>IF('ErP Lot 3 NB Test Report'!C63="","",'ErP Lot 3 NB Test Report'!C63)</f>
        <v>Category B</v>
      </c>
      <c r="F50" s="138"/>
      <c r="G50" s="138" t="str">
        <f>IF('ErP Lot 3 NB Test Report'!E63="","",'ErP Lot 3 NB Test Report'!E63)</f>
        <v/>
      </c>
      <c r="H50" s="138"/>
      <c r="I50" s="138" t="str">
        <f>IF('ErP Lot 3 NB Test Report'!G63="","",'ErP Lot 3 NB Test Report'!G63)</f>
        <v/>
      </c>
      <c r="J50" s="138"/>
      <c r="K50" s="159"/>
      <c r="L50" s="160"/>
      <c r="M50" s="160"/>
      <c r="N50" s="161"/>
    </row>
    <row r="51" spans="1:14" ht="16.5" customHeight="1">
      <c r="A51" s="118" t="s">
        <v>225</v>
      </c>
      <c r="B51" s="119"/>
      <c r="C51" s="119"/>
      <c r="D51" s="120"/>
      <c r="E51" s="138">
        <f>IF('ErP Lot 3 NB Test Report'!C83="","",'ErP Lot 3 NB Test Report'!C83)</f>
        <v>13.75</v>
      </c>
      <c r="F51" s="138"/>
      <c r="G51" s="138" t="str">
        <f>IF('ErP Lot 3 NB Test Report'!E83="","",'ErP Lot 3 NB Test Report'!E83)</f>
        <v/>
      </c>
      <c r="H51" s="138"/>
      <c r="I51" s="138" t="str">
        <f>IF('ErP Lot 3 NB Test Report'!G83="","",'ErP Lot 3 NB Test Report'!G83)</f>
        <v/>
      </c>
      <c r="J51" s="138"/>
      <c r="K51" s="162"/>
      <c r="L51" s="163"/>
      <c r="M51" s="163"/>
      <c r="N51" s="164"/>
    </row>
    <row r="52" spans="1:14">
      <c r="A52" s="118" t="s">
        <v>226</v>
      </c>
      <c r="B52" s="119"/>
      <c r="C52" s="119"/>
      <c r="D52" s="120"/>
      <c r="E52" s="138">
        <f>IF('ErP Lot 3 NB Test Report'!C81="","",'ErP Lot 3 NB Test Report'!C81)</f>
        <v>0.65</v>
      </c>
      <c r="F52" s="138"/>
      <c r="G52" s="138" t="str">
        <f>IF('ErP Lot 3 NB Test Report'!E81="","",'ErP Lot 3 NB Test Report'!E81)</f>
        <v/>
      </c>
      <c r="H52" s="138"/>
      <c r="I52" s="138" t="str">
        <f>IF('ErP Lot 3 NB Test Report'!G81="","",'ErP Lot 3 NB Test Report'!G81)</f>
        <v/>
      </c>
      <c r="J52" s="138"/>
      <c r="K52" s="162"/>
      <c r="L52" s="163"/>
      <c r="M52" s="163"/>
      <c r="N52" s="164"/>
    </row>
    <row r="53" spans="1:14" ht="25.5" customHeight="1">
      <c r="A53" s="118" t="s">
        <v>227</v>
      </c>
      <c r="B53" s="119"/>
      <c r="C53" s="119"/>
      <c r="D53" s="120"/>
      <c r="E53" s="138">
        <f>IF('ErP Lot 3 NB Test Report'!C82="","",'ErP Lot 3 NB Test Report'!C82)</f>
        <v>0.73</v>
      </c>
      <c r="F53" s="138"/>
      <c r="G53" s="138" t="str">
        <f>IF('ErP Lot 3 NB Test Report'!E82="","",'ErP Lot 3 NB Test Report'!E82)</f>
        <v/>
      </c>
      <c r="H53" s="138"/>
      <c r="I53" s="138" t="str">
        <f>IF('ErP Lot 3 NB Test Report'!G82="","",'ErP Lot 3 NB Test Report'!G82)</f>
        <v/>
      </c>
      <c r="J53" s="138"/>
      <c r="K53" s="162"/>
      <c r="L53" s="163"/>
      <c r="M53" s="163"/>
      <c r="N53" s="164"/>
    </row>
    <row r="54" spans="1:14" ht="16.5" customHeight="1">
      <c r="A54" s="118" t="s">
        <v>228</v>
      </c>
      <c r="B54" s="119"/>
      <c r="C54" s="119"/>
      <c r="D54" s="120"/>
      <c r="E54" s="138">
        <f>IF('ErP Lot 3 NB Test Report'!C79="","",'ErP Lot 3 NB Test Report'!C79)</f>
        <v>0.52</v>
      </c>
      <c r="F54" s="138"/>
      <c r="G54" s="138" t="str">
        <f>IF('ErP Lot 3 NB Test Report'!E79="","",'ErP Lot 3 NB Test Report'!E79)</f>
        <v/>
      </c>
      <c r="H54" s="138"/>
      <c r="I54" s="138" t="str">
        <f>IF('ErP Lot 3 NB Test Report'!G79="","",'ErP Lot 3 NB Test Report'!G79)</f>
        <v/>
      </c>
      <c r="J54" s="138"/>
      <c r="K54" s="162"/>
      <c r="L54" s="163"/>
      <c r="M54" s="163"/>
      <c r="N54" s="164"/>
    </row>
    <row r="55" spans="1:14" ht="25.5" customHeight="1">
      <c r="A55" s="118" t="s">
        <v>229</v>
      </c>
      <c r="B55" s="119"/>
      <c r="C55" s="119"/>
      <c r="D55" s="120"/>
      <c r="E55" s="138">
        <f>IF('ErP Lot 3 NB Test Report'!C80="","",'ErP Lot 3 NB Test Report'!C80)</f>
        <v>0.53</v>
      </c>
      <c r="F55" s="138"/>
      <c r="G55" s="138" t="str">
        <f>IF('ErP Lot 3 NB Test Report'!E80="","",'ErP Lot 3 NB Test Report'!E80)</f>
        <v/>
      </c>
      <c r="H55" s="138"/>
      <c r="I55" s="138" t="str">
        <f>IF('ErP Lot 3 NB Test Report'!G80="","",'ErP Lot 3 NB Test Report'!G80)</f>
        <v/>
      </c>
      <c r="J55" s="138"/>
      <c r="K55" s="165"/>
      <c r="L55" s="166"/>
      <c r="M55" s="166"/>
      <c r="N55" s="167"/>
    </row>
    <row r="56" spans="1:14" ht="25.5" customHeight="1">
      <c r="A56" s="139" t="s">
        <v>140</v>
      </c>
      <c r="B56" s="140"/>
      <c r="C56" s="140"/>
      <c r="D56" s="141"/>
      <c r="E56" s="125" t="s">
        <v>243</v>
      </c>
      <c r="F56" s="125"/>
      <c r="G56" s="125" t="s">
        <v>244</v>
      </c>
      <c r="H56" s="125"/>
      <c r="I56" s="125" t="s">
        <v>240</v>
      </c>
      <c r="J56" s="125"/>
      <c r="K56" s="126" t="s">
        <v>242</v>
      </c>
      <c r="L56" s="126"/>
      <c r="M56" s="128"/>
      <c r="N56" s="129"/>
    </row>
    <row r="57" spans="1:14">
      <c r="A57" s="142"/>
      <c r="B57" s="143"/>
      <c r="C57" s="143"/>
      <c r="D57" s="144"/>
      <c r="E57" s="124"/>
      <c r="F57" s="124"/>
      <c r="G57" s="124"/>
      <c r="H57" s="124"/>
      <c r="I57" s="124"/>
      <c r="J57" s="124"/>
      <c r="K57" s="124"/>
      <c r="L57" s="124"/>
      <c r="M57" s="130"/>
      <c r="N57" s="131"/>
    </row>
    <row r="58" spans="1:14">
      <c r="A58" s="142"/>
      <c r="B58" s="143"/>
      <c r="C58" s="143"/>
      <c r="D58" s="144"/>
      <c r="E58" s="124"/>
      <c r="F58" s="124"/>
      <c r="G58" s="124"/>
      <c r="H58" s="124"/>
      <c r="I58" s="124"/>
      <c r="J58" s="124"/>
      <c r="K58" s="124"/>
      <c r="L58" s="124"/>
      <c r="M58" s="130"/>
      <c r="N58" s="131"/>
    </row>
    <row r="59" spans="1:14">
      <c r="A59" s="145"/>
      <c r="B59" s="146"/>
      <c r="C59" s="146"/>
      <c r="D59" s="147"/>
      <c r="E59" s="124"/>
      <c r="F59" s="124"/>
      <c r="G59" s="124"/>
      <c r="H59" s="124"/>
      <c r="I59" s="124"/>
      <c r="J59" s="124"/>
      <c r="K59" s="124"/>
      <c r="L59" s="124"/>
      <c r="M59" s="132"/>
      <c r="N59" s="133"/>
    </row>
    <row r="60" spans="1:14" ht="25.5" customHeight="1">
      <c r="A60" s="139" t="s">
        <v>141</v>
      </c>
      <c r="B60" s="140"/>
      <c r="C60" s="140"/>
      <c r="D60" s="141"/>
      <c r="E60" s="125" t="s">
        <v>238</v>
      </c>
      <c r="F60" s="125"/>
      <c r="G60" s="125" t="s">
        <v>239</v>
      </c>
      <c r="H60" s="125"/>
      <c r="I60" s="125" t="s">
        <v>240</v>
      </c>
      <c r="J60" s="125"/>
      <c r="K60" s="126" t="s">
        <v>241</v>
      </c>
      <c r="L60" s="126"/>
      <c r="M60" s="126" t="s">
        <v>242</v>
      </c>
      <c r="N60" s="126"/>
    </row>
    <row r="61" spans="1:14">
      <c r="A61" s="142"/>
      <c r="B61" s="143"/>
      <c r="C61" s="143"/>
      <c r="D61" s="144"/>
      <c r="E61" s="124"/>
      <c r="F61" s="124"/>
      <c r="G61" s="127"/>
      <c r="H61" s="124"/>
      <c r="I61" s="127"/>
      <c r="J61" s="124"/>
      <c r="K61" s="127"/>
      <c r="L61" s="124"/>
      <c r="M61" s="127"/>
      <c r="N61" s="124"/>
    </row>
    <row r="62" spans="1:14">
      <c r="A62" s="142"/>
      <c r="B62" s="143"/>
      <c r="C62" s="143"/>
      <c r="D62" s="144"/>
      <c r="E62" s="124"/>
      <c r="F62" s="124"/>
      <c r="G62" s="124"/>
      <c r="H62" s="124"/>
      <c r="I62" s="124"/>
      <c r="J62" s="124"/>
      <c r="K62" s="124"/>
      <c r="L62" s="124"/>
      <c r="M62" s="124"/>
      <c r="N62" s="124"/>
    </row>
    <row r="63" spans="1:14">
      <c r="A63" s="142"/>
      <c r="B63" s="143"/>
      <c r="C63" s="143"/>
      <c r="D63" s="144"/>
      <c r="E63" s="124"/>
      <c r="F63" s="124"/>
      <c r="G63" s="124"/>
      <c r="H63" s="124"/>
      <c r="I63" s="124"/>
      <c r="J63" s="124"/>
      <c r="K63" s="124"/>
      <c r="L63" s="124"/>
      <c r="M63" s="124"/>
      <c r="N63" s="124"/>
    </row>
    <row r="64" spans="1:14">
      <c r="A64" s="145"/>
      <c r="B64" s="146"/>
      <c r="C64" s="146"/>
      <c r="D64" s="147"/>
      <c r="E64" s="124"/>
      <c r="F64" s="124"/>
      <c r="G64" s="124"/>
      <c r="H64" s="124"/>
      <c r="I64" s="124"/>
      <c r="J64" s="124"/>
      <c r="K64" s="124"/>
      <c r="L64" s="124"/>
      <c r="M64" s="124"/>
      <c r="N64" s="124"/>
    </row>
    <row r="65" spans="1:18" ht="27.75" customHeight="1">
      <c r="A65" s="118" t="s">
        <v>112</v>
      </c>
      <c r="B65" s="119"/>
      <c r="C65" s="119"/>
      <c r="D65" s="120"/>
      <c r="E65" s="335">
        <v>0.88700000000000001</v>
      </c>
      <c r="F65" s="122"/>
      <c r="G65" s="122"/>
      <c r="H65" s="122"/>
      <c r="I65" s="122"/>
      <c r="J65" s="122"/>
      <c r="K65" s="122"/>
      <c r="L65" s="122"/>
      <c r="M65" s="122"/>
      <c r="N65" s="123"/>
    </row>
    <row r="66" spans="1:18">
      <c r="A66" s="139" t="s">
        <v>136</v>
      </c>
      <c r="B66" s="140"/>
      <c r="C66" s="140"/>
      <c r="D66" s="141"/>
      <c r="E66" s="148" t="s">
        <v>135</v>
      </c>
      <c r="F66" s="149"/>
      <c r="G66" s="149"/>
      <c r="H66" s="121">
        <v>14.4</v>
      </c>
      <c r="I66" s="122"/>
      <c r="J66" s="122"/>
      <c r="K66" s="122"/>
      <c r="L66" s="122"/>
      <c r="M66" s="122"/>
      <c r="N66" s="123"/>
    </row>
    <row r="67" spans="1:18">
      <c r="A67" s="145"/>
      <c r="B67" s="146"/>
      <c r="C67" s="146"/>
      <c r="D67" s="147"/>
      <c r="E67" s="148" t="s">
        <v>256</v>
      </c>
      <c r="F67" s="149"/>
      <c r="G67" s="149"/>
      <c r="H67" s="121">
        <v>33.1</v>
      </c>
      <c r="I67" s="122"/>
      <c r="J67" s="122"/>
      <c r="K67" s="122"/>
      <c r="L67" s="122"/>
      <c r="M67" s="122"/>
      <c r="N67" s="123"/>
    </row>
    <row r="68" spans="1:18" ht="55.5" customHeight="1">
      <c r="A68" s="118" t="s">
        <v>119</v>
      </c>
      <c r="B68" s="119"/>
      <c r="C68" s="119"/>
      <c r="D68" s="120"/>
      <c r="E68" s="121">
        <v>300</v>
      </c>
      <c r="F68" s="122"/>
      <c r="G68" s="122"/>
      <c r="H68" s="122"/>
      <c r="I68" s="122"/>
      <c r="J68" s="122"/>
      <c r="K68" s="122"/>
      <c r="L68" s="122"/>
      <c r="M68" s="122"/>
      <c r="N68" s="123"/>
    </row>
    <row r="69" spans="1:18" ht="27.75" customHeight="1">
      <c r="A69" s="118" t="s">
        <v>259</v>
      </c>
      <c r="B69" s="119"/>
      <c r="C69" s="119"/>
      <c r="D69" s="120"/>
      <c r="E69" s="121">
        <v>17</v>
      </c>
      <c r="F69" s="122"/>
      <c r="G69" s="122"/>
      <c r="H69" s="122"/>
      <c r="I69" s="122"/>
      <c r="J69" s="122"/>
      <c r="K69" s="122"/>
      <c r="L69" s="122"/>
      <c r="M69" s="122"/>
      <c r="N69" s="123"/>
    </row>
    <row r="70" spans="1:18" ht="55.5" customHeight="1">
      <c r="A70" s="118" t="s">
        <v>137</v>
      </c>
      <c r="B70" s="119"/>
      <c r="C70" s="119"/>
      <c r="D70" s="120"/>
      <c r="E70" s="121" t="s">
        <v>289</v>
      </c>
      <c r="F70" s="122"/>
      <c r="G70" s="122"/>
      <c r="H70" s="122"/>
      <c r="I70" s="122"/>
      <c r="J70" s="122"/>
      <c r="K70" s="122"/>
      <c r="L70" s="122"/>
      <c r="M70" s="122"/>
      <c r="N70" s="123"/>
    </row>
    <row r="71" spans="1:18" ht="30.75" customHeight="1">
      <c r="A71" s="151" t="s">
        <v>138</v>
      </c>
      <c r="B71" s="151"/>
      <c r="C71" s="151"/>
      <c r="D71" s="151"/>
      <c r="E71" s="134">
        <v>2.97</v>
      </c>
      <c r="F71" s="134"/>
      <c r="G71" s="134"/>
      <c r="H71" s="134"/>
      <c r="I71" s="134"/>
      <c r="J71" s="134"/>
      <c r="K71" s="134"/>
      <c r="L71" s="134"/>
      <c r="M71" s="134"/>
      <c r="N71" s="134"/>
    </row>
    <row r="72" spans="1:18" ht="25.5" customHeight="1">
      <c r="A72" s="118" t="s">
        <v>118</v>
      </c>
      <c r="B72" s="119"/>
      <c r="C72" s="119"/>
      <c r="D72" s="120"/>
      <c r="E72" s="134" t="s">
        <v>290</v>
      </c>
      <c r="F72" s="150"/>
      <c r="G72" s="150"/>
      <c r="H72" s="150"/>
      <c r="I72" s="150"/>
      <c r="J72" s="150"/>
      <c r="K72" s="150"/>
      <c r="L72" s="150"/>
      <c r="M72" s="150"/>
      <c r="N72" s="150"/>
      <c r="O72" s="70" t="s">
        <v>264</v>
      </c>
      <c r="P72" s="70" t="s">
        <v>265</v>
      </c>
      <c r="Q72" s="70" t="s">
        <v>266</v>
      </c>
      <c r="R72" s="70" t="s">
        <v>267</v>
      </c>
    </row>
    <row r="73" spans="1:18" ht="86.1" customHeight="1">
      <c r="A73" s="151" t="s">
        <v>20</v>
      </c>
      <c r="B73" s="151"/>
      <c r="C73" s="151"/>
      <c r="D73" s="151"/>
      <c r="E73" s="152" t="str">
        <f>IF('Cover Page'!H8="Select","",IF('Cover Page'!H8="Notebook computers",O73,IF('Cover Page'!H8="Tablet computers",P73,IF('Cover Page'!H8="Slate computers",Q73,IF('Cover Page'!H8="Mobile thin clients",R73,"")))))</f>
        <v>"Notebook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v>
      </c>
      <c r="F73" s="153"/>
      <c r="G73" s="153"/>
      <c r="H73" s="153"/>
      <c r="I73" s="153"/>
      <c r="J73" s="153"/>
      <c r="K73" s="153"/>
      <c r="L73" s="153"/>
      <c r="M73" s="153"/>
      <c r="N73" s="154"/>
      <c r="O73" s="71" t="s">
        <v>263</v>
      </c>
      <c r="P73" s="71" t="s">
        <v>268</v>
      </c>
      <c r="Q73" s="71" t="s">
        <v>269</v>
      </c>
      <c r="R73" s="71" t="s">
        <v>270</v>
      </c>
    </row>
  </sheetData>
  <sheetProtection password="F33E" sheet="1" objects="1" scenarios="1" formatCells="0" selectLockedCells="1"/>
  <protectedRanges>
    <protectedRange sqref="J47:J49 E46:I49 J46:K46 E71:K72 L46:L49 E50:L50 E51:J56 L51:L56 E60:J70 L60:L72 E57:L59" name="範圍2_2"/>
    <protectedRange sqref="E73:L73" name="範圍2_1_1"/>
    <protectedRange sqref="A13:M13" name="範圍4_1_1"/>
    <protectedRange sqref="A11:M11" name="範圍3_1_1"/>
  </protectedRanges>
  <mergeCells count="116">
    <mergeCell ref="K50:N55"/>
    <mergeCell ref="A1:N1"/>
    <mergeCell ref="A2:N2"/>
    <mergeCell ref="A3:C3"/>
    <mergeCell ref="D3:N3"/>
    <mergeCell ref="A4:C4"/>
    <mergeCell ref="D4:N4"/>
    <mergeCell ref="A10:N10"/>
    <mergeCell ref="A11:N44"/>
    <mergeCell ref="A46:D46"/>
    <mergeCell ref="E46:N46"/>
    <mergeCell ref="A5:C5"/>
    <mergeCell ref="D5:N5"/>
    <mergeCell ref="A6:C6"/>
    <mergeCell ref="D6:N6"/>
    <mergeCell ref="A7:C7"/>
    <mergeCell ref="D7:N7"/>
    <mergeCell ref="A8:C8"/>
    <mergeCell ref="D8:N8"/>
    <mergeCell ref="A9:C9"/>
    <mergeCell ref="D9:N9"/>
    <mergeCell ref="A45:N45"/>
    <mergeCell ref="I55:J55"/>
    <mergeCell ref="G53:H53"/>
    <mergeCell ref="E72:N72"/>
    <mergeCell ref="A73:D73"/>
    <mergeCell ref="E73:N73"/>
    <mergeCell ref="A71:D71"/>
    <mergeCell ref="A47:D47"/>
    <mergeCell ref="E47:I47"/>
    <mergeCell ref="J47:N47"/>
    <mergeCell ref="A56:D59"/>
    <mergeCell ref="A68:D68"/>
    <mergeCell ref="E68:N68"/>
    <mergeCell ref="A65:D65"/>
    <mergeCell ref="E65:N65"/>
    <mergeCell ref="A55:D55"/>
    <mergeCell ref="A54:D54"/>
    <mergeCell ref="E66:G66"/>
    <mergeCell ref="H66:N66"/>
    <mergeCell ref="E48:N48"/>
    <mergeCell ref="A48:D48"/>
    <mergeCell ref="A51:D51"/>
    <mergeCell ref="A52:D52"/>
    <mergeCell ref="A49:D49"/>
    <mergeCell ref="E49:N49"/>
    <mergeCell ref="A53:D53"/>
    <mergeCell ref="E53:F53"/>
    <mergeCell ref="E71:N71"/>
    <mergeCell ref="A72:D72"/>
    <mergeCell ref="A50:D50"/>
    <mergeCell ref="E50:F50"/>
    <mergeCell ref="G50:H50"/>
    <mergeCell ref="I50:J50"/>
    <mergeCell ref="E51:F51"/>
    <mergeCell ref="G51:H51"/>
    <mergeCell ref="I51:J51"/>
    <mergeCell ref="E52:F52"/>
    <mergeCell ref="G52:H52"/>
    <mergeCell ref="I52:J52"/>
    <mergeCell ref="A70:D70"/>
    <mergeCell ref="E70:N70"/>
    <mergeCell ref="A60:D64"/>
    <mergeCell ref="E67:G67"/>
    <mergeCell ref="H67:N67"/>
    <mergeCell ref="A66:D67"/>
    <mergeCell ref="E55:F55"/>
    <mergeCell ref="G55:H55"/>
    <mergeCell ref="I53:J53"/>
    <mergeCell ref="E54:F54"/>
    <mergeCell ref="G54:H54"/>
    <mergeCell ref="I54:J54"/>
    <mergeCell ref="E56:F56"/>
    <mergeCell ref="G56:H56"/>
    <mergeCell ref="I56:J56"/>
    <mergeCell ref="K56:L56"/>
    <mergeCell ref="M56:N59"/>
    <mergeCell ref="E57:F57"/>
    <mergeCell ref="G57:H57"/>
    <mergeCell ref="I57:J57"/>
    <mergeCell ref="K57:L57"/>
    <mergeCell ref="E58:F58"/>
    <mergeCell ref="G58:H58"/>
    <mergeCell ref="I58:J58"/>
    <mergeCell ref="K58:L58"/>
    <mergeCell ref="E59:F59"/>
    <mergeCell ref="G59:H59"/>
    <mergeCell ref="I59:J59"/>
    <mergeCell ref="K59:L59"/>
    <mergeCell ref="E60:F60"/>
    <mergeCell ref="G60:H60"/>
    <mergeCell ref="I60:J60"/>
    <mergeCell ref="K60:L60"/>
    <mergeCell ref="M60:N60"/>
    <mergeCell ref="E61:F61"/>
    <mergeCell ref="G61:H61"/>
    <mergeCell ref="I61:J61"/>
    <mergeCell ref="K61:L61"/>
    <mergeCell ref="M61:N61"/>
    <mergeCell ref="A69:D69"/>
    <mergeCell ref="E69:N69"/>
    <mergeCell ref="E64:F64"/>
    <mergeCell ref="G64:H64"/>
    <mergeCell ref="I64:J64"/>
    <mergeCell ref="K64:L64"/>
    <mergeCell ref="M64:N64"/>
    <mergeCell ref="E62:F62"/>
    <mergeCell ref="G62:H62"/>
    <mergeCell ref="I62:J62"/>
    <mergeCell ref="K62:L62"/>
    <mergeCell ref="M62:N62"/>
    <mergeCell ref="E63:F63"/>
    <mergeCell ref="G63:H63"/>
    <mergeCell ref="I63:J63"/>
    <mergeCell ref="K63:L63"/>
    <mergeCell ref="M63:N63"/>
  </mergeCells>
  <phoneticPr fontId="3" type="noConversion"/>
  <dataValidations count="2">
    <dataValidation allowBlank="1" showErrorMessage="1" promptTitle="填寫提示:" prompt="1. 請使用下拉選單,選擇所申請的產品別.&#10;2. 若產品不在此選單範圍,請於本欄位填寫產品類別." sqref="F47:I47 K50 G50 I50 G57:G59 I57:I59 K57:K59 E47:E70"/>
    <dataValidation type="list" allowBlank="1" showErrorMessage="1" promptTitle="填寫提示:" prompt="請確認該產品申請用途是家用或商用,並選擇適當的產品用途說明." sqref="J47:N47">
      <formula1>"(下拉選單-選擇用途說明),Intended used at home/school /office.,Intended used at commercial purposes."</formula1>
    </dataValidation>
  </dataValidations>
  <hyperlinks>
    <hyperlink ref="D8" r:id="rId1"/>
  </hyperlinks>
  <pageMargins left="0.25" right="0.25" top="0.75" bottom="0.75" header="0.3" footer="0.3"/>
  <pageSetup paperSize="9" orientation="portrait" r:id="rId2"/>
  <ignoredErrors>
    <ignoredError sqref="E51:J55 F50:J50 E73" unlockedFormula="1"/>
  </ignoredErrors>
  <drawing r:id="rId3"/>
</worksheet>
</file>

<file path=xl/worksheets/sheet4.xml><?xml version="1.0" encoding="utf-8"?>
<worksheet xmlns="http://schemas.openxmlformats.org/spreadsheetml/2006/main" xmlns:r="http://schemas.openxmlformats.org/officeDocument/2006/relationships">
  <sheetPr codeName="Sheet1"/>
  <dimension ref="A1:U98"/>
  <sheetViews>
    <sheetView view="pageBreakPreview" zoomScaleSheetLayoutView="100" workbookViewId="0">
      <selection activeCell="E41" sqref="E41:F41"/>
    </sheetView>
  </sheetViews>
  <sheetFormatPr defaultRowHeight="13.8"/>
  <cols>
    <col min="1" max="1" width="12.109375" style="6" customWidth="1"/>
    <col min="2" max="2" width="17.6640625" style="6" customWidth="1"/>
    <col min="3" max="9" width="16.6640625" style="6" customWidth="1"/>
    <col min="10" max="10" width="16.6640625" style="6" hidden="1" customWidth="1"/>
    <col min="11" max="11" width="13.5546875" style="6" hidden="1" customWidth="1"/>
    <col min="12" max="16" width="15.6640625" style="6" hidden="1" customWidth="1"/>
    <col min="17" max="18" width="15.6640625" hidden="1" customWidth="1"/>
    <col min="19" max="21" width="0" hidden="1" customWidth="1"/>
  </cols>
  <sheetData>
    <row r="1" spans="1:21" ht="13.5" customHeight="1">
      <c r="A1" s="206" t="s">
        <v>235</v>
      </c>
      <c r="B1" s="206"/>
      <c r="C1" s="206"/>
      <c r="D1" s="206"/>
      <c r="E1" s="206"/>
      <c r="F1" s="206"/>
      <c r="G1" s="206"/>
      <c r="H1" s="206"/>
      <c r="I1" s="206"/>
      <c r="J1" s="206"/>
      <c r="K1" s="206"/>
      <c r="L1" s="206"/>
      <c r="M1" s="206"/>
      <c r="N1" s="206"/>
      <c r="O1" s="206"/>
      <c r="P1" s="206"/>
      <c r="Q1" s="206"/>
      <c r="R1" s="206"/>
      <c r="S1" s="206"/>
      <c r="T1" s="206"/>
      <c r="U1" s="206"/>
    </row>
    <row r="2" spans="1:21">
      <c r="A2" s="212" t="s">
        <v>30</v>
      </c>
      <c r="B2" s="214"/>
      <c r="C2" s="212" t="s">
        <v>34</v>
      </c>
      <c r="D2" s="213"/>
      <c r="E2" s="213"/>
      <c r="F2" s="213"/>
      <c r="G2" s="213"/>
      <c r="H2" s="213"/>
      <c r="I2" s="213"/>
      <c r="J2" s="213"/>
      <c r="K2" s="213"/>
      <c r="L2" s="213"/>
      <c r="M2" s="213"/>
      <c r="N2" s="213"/>
      <c r="O2" s="213"/>
      <c r="P2" s="213"/>
      <c r="Q2" s="213"/>
      <c r="R2" s="213"/>
      <c r="S2" s="213"/>
      <c r="T2" s="213"/>
      <c r="U2" s="214"/>
    </row>
    <row r="3" spans="1:21" ht="13.5" customHeight="1">
      <c r="A3" s="208" t="s">
        <v>31</v>
      </c>
      <c r="B3" s="208"/>
      <c r="C3" s="210" t="s">
        <v>92</v>
      </c>
      <c r="D3" s="210"/>
      <c r="E3" s="210"/>
      <c r="F3" s="210"/>
      <c r="G3" s="210"/>
      <c r="H3" s="210"/>
      <c r="I3" s="210"/>
      <c r="J3" s="210"/>
      <c r="K3" s="210"/>
      <c r="L3" s="210"/>
      <c r="M3" s="210"/>
      <c r="N3" s="210"/>
      <c r="O3" s="210"/>
      <c r="P3" s="210"/>
      <c r="Q3" s="210"/>
      <c r="R3" s="210"/>
      <c r="S3" s="210"/>
      <c r="T3" s="210"/>
      <c r="U3" s="210"/>
    </row>
    <row r="4" spans="1:21" ht="13.5" customHeight="1">
      <c r="A4" s="208" t="s">
        <v>32</v>
      </c>
      <c r="B4" s="208"/>
      <c r="C4" s="211" t="s">
        <v>93</v>
      </c>
      <c r="D4" s="211"/>
      <c r="E4" s="211"/>
      <c r="F4" s="211"/>
      <c r="G4" s="211"/>
      <c r="H4" s="211"/>
      <c r="I4" s="211"/>
      <c r="J4" s="211"/>
      <c r="K4" s="211"/>
      <c r="L4" s="211"/>
      <c r="M4" s="211"/>
      <c r="N4" s="211"/>
      <c r="O4" s="211"/>
      <c r="P4" s="211"/>
      <c r="Q4" s="211"/>
      <c r="R4" s="211"/>
      <c r="S4" s="211"/>
      <c r="T4" s="211"/>
      <c r="U4" s="211"/>
    </row>
    <row r="5" spans="1:21" ht="44.25" customHeight="1">
      <c r="A5" s="208" t="s">
        <v>33</v>
      </c>
      <c r="B5" s="208"/>
      <c r="C5" s="211" t="s">
        <v>94</v>
      </c>
      <c r="D5" s="211"/>
      <c r="E5" s="211"/>
      <c r="F5" s="211"/>
      <c r="G5" s="211"/>
      <c r="H5" s="211"/>
      <c r="I5" s="211"/>
      <c r="J5" s="211"/>
      <c r="K5" s="211"/>
      <c r="L5" s="211"/>
      <c r="M5" s="211"/>
      <c r="N5" s="211"/>
      <c r="O5" s="211"/>
      <c r="P5" s="211"/>
      <c r="Q5" s="211"/>
      <c r="R5" s="211"/>
      <c r="S5" s="211"/>
      <c r="T5" s="211"/>
      <c r="U5" s="211"/>
    </row>
    <row r="6" spans="1:21" s="6" customFormat="1" ht="49.5" customHeight="1">
      <c r="A6" s="208" t="s">
        <v>95</v>
      </c>
      <c r="B6" s="208"/>
      <c r="C6" s="211" t="s">
        <v>96</v>
      </c>
      <c r="D6" s="211"/>
      <c r="E6" s="211"/>
      <c r="F6" s="211"/>
      <c r="G6" s="211"/>
      <c r="H6" s="211"/>
      <c r="I6" s="211"/>
      <c r="J6" s="211"/>
      <c r="K6" s="211"/>
      <c r="L6" s="211"/>
      <c r="M6" s="211"/>
      <c r="N6" s="211"/>
      <c r="O6" s="211"/>
      <c r="P6" s="211"/>
      <c r="Q6" s="211"/>
      <c r="R6" s="211"/>
      <c r="S6" s="211"/>
      <c r="T6" s="211"/>
      <c r="U6" s="211"/>
    </row>
    <row r="8" spans="1:21" s="6" customFormat="1" ht="13.5" customHeight="1">
      <c r="A8" s="206" t="s">
        <v>39</v>
      </c>
      <c r="B8" s="206"/>
      <c r="C8" s="206"/>
      <c r="D8" s="206"/>
      <c r="E8" s="206" t="s">
        <v>30</v>
      </c>
      <c r="F8" s="206" t="s">
        <v>83</v>
      </c>
      <c r="G8" s="206"/>
      <c r="H8" s="206" t="s">
        <v>42</v>
      </c>
      <c r="I8" s="206"/>
      <c r="J8" s="11" t="s">
        <v>47</v>
      </c>
      <c r="Q8"/>
      <c r="R8"/>
      <c r="S8" s="215"/>
      <c r="T8" s="216"/>
      <c r="U8" s="217"/>
    </row>
    <row r="9" spans="1:21" s="6" customFormat="1">
      <c r="A9" s="206"/>
      <c r="B9" s="206"/>
      <c r="C9" s="206"/>
      <c r="D9" s="206"/>
      <c r="E9" s="206"/>
      <c r="F9" s="5" t="s">
        <v>40</v>
      </c>
      <c r="G9" s="5" t="s">
        <v>41</v>
      </c>
      <c r="H9" s="205" t="s">
        <v>43</v>
      </c>
      <c r="I9" s="205"/>
      <c r="J9" s="12">
        <v>3.7</v>
      </c>
      <c r="Q9"/>
      <c r="R9"/>
      <c r="S9" s="218"/>
      <c r="T9" s="219"/>
      <c r="U9" s="220"/>
    </row>
    <row r="10" spans="1:21" s="6" customFormat="1" ht="39.75" customHeight="1">
      <c r="A10" s="257" t="s">
        <v>35</v>
      </c>
      <c r="B10" s="257"/>
      <c r="C10" s="205" t="s">
        <v>236</v>
      </c>
      <c r="D10" s="205"/>
      <c r="E10" s="4" t="s">
        <v>31</v>
      </c>
      <c r="F10" s="7">
        <v>36</v>
      </c>
      <c r="G10" s="7">
        <v>27</v>
      </c>
      <c r="H10" s="205" t="s">
        <v>44</v>
      </c>
      <c r="I10" s="205"/>
      <c r="J10" s="12">
        <v>3</v>
      </c>
      <c r="Q10"/>
      <c r="R10"/>
      <c r="S10" s="218"/>
      <c r="T10" s="219"/>
      <c r="U10" s="220"/>
    </row>
    <row r="11" spans="1:21" s="6" customFormat="1" ht="13.5" customHeight="1">
      <c r="A11" s="258" t="s">
        <v>36</v>
      </c>
      <c r="B11" s="258"/>
      <c r="C11" s="248">
        <v>0.6</v>
      </c>
      <c r="D11" s="248"/>
      <c r="E11" s="4" t="s">
        <v>32</v>
      </c>
      <c r="F11" s="7">
        <v>48</v>
      </c>
      <c r="G11" s="7">
        <v>36</v>
      </c>
      <c r="H11" s="205" t="s">
        <v>45</v>
      </c>
      <c r="I11" s="205"/>
      <c r="J11" s="12">
        <v>1.7</v>
      </c>
      <c r="Q11"/>
      <c r="R11"/>
      <c r="S11" s="218"/>
      <c r="T11" s="219"/>
      <c r="U11" s="220"/>
    </row>
    <row r="12" spans="1:21" s="6" customFormat="1" ht="13.5" customHeight="1">
      <c r="A12" s="258" t="s">
        <v>37</v>
      </c>
      <c r="B12" s="258"/>
      <c r="C12" s="248">
        <v>0.1</v>
      </c>
      <c r="D12" s="248"/>
      <c r="E12" s="4" t="s">
        <v>33</v>
      </c>
      <c r="F12" s="7">
        <v>80.5</v>
      </c>
      <c r="G12" s="7">
        <v>60.5</v>
      </c>
      <c r="H12" s="205" t="s">
        <v>84</v>
      </c>
      <c r="I12" s="205"/>
      <c r="J12" s="12">
        <v>1</v>
      </c>
      <c r="Q12"/>
      <c r="R12"/>
      <c r="S12" s="218"/>
      <c r="T12" s="219"/>
      <c r="U12" s="220"/>
    </row>
    <row r="13" spans="1:21" s="6" customFormat="1">
      <c r="A13" s="258" t="s">
        <v>38</v>
      </c>
      <c r="B13" s="258"/>
      <c r="C13" s="248">
        <v>0.3</v>
      </c>
      <c r="D13" s="248"/>
      <c r="E13" s="249"/>
      <c r="F13" s="250"/>
      <c r="G13" s="251"/>
      <c r="H13" s="205" t="s">
        <v>46</v>
      </c>
      <c r="I13" s="205"/>
      <c r="J13" s="12">
        <v>0.5</v>
      </c>
      <c r="Q13"/>
      <c r="R13"/>
      <c r="S13" s="221"/>
      <c r="T13" s="222"/>
      <c r="U13" s="223"/>
    </row>
    <row r="14" spans="1:21" s="6" customFormat="1">
      <c r="A14" s="16"/>
      <c r="B14" s="16"/>
      <c r="C14" s="16"/>
      <c r="D14" s="16"/>
      <c r="E14" s="16"/>
      <c r="F14" s="17"/>
      <c r="G14" s="17"/>
      <c r="H14" s="15"/>
      <c r="I14" s="15"/>
      <c r="J14" s="15"/>
      <c r="Q14"/>
      <c r="R14"/>
    </row>
    <row r="15" spans="1:21" s="6" customFormat="1" ht="13.5" customHeight="1">
      <c r="A15" s="224" t="s">
        <v>121</v>
      </c>
      <c r="B15" s="225"/>
      <c r="C15" s="225"/>
      <c r="D15" s="225"/>
      <c r="E15" s="225"/>
      <c r="F15" s="225"/>
      <c r="G15" s="225"/>
      <c r="H15" s="225"/>
      <c r="I15" s="225"/>
      <c r="J15" s="225"/>
      <c r="K15" s="225"/>
      <c r="L15" s="225"/>
      <c r="M15" s="225"/>
      <c r="N15" s="225"/>
      <c r="O15" s="225"/>
      <c r="P15" s="225"/>
      <c r="Q15" s="225"/>
      <c r="R15" s="225"/>
      <c r="S15" s="225"/>
      <c r="T15" s="225"/>
      <c r="U15" s="225"/>
    </row>
    <row r="16" spans="1:21" s="6" customFormat="1" ht="45.75" customHeight="1">
      <c r="A16" s="205" t="s">
        <v>106</v>
      </c>
      <c r="B16" s="205"/>
      <c r="C16" s="207" t="s">
        <v>108</v>
      </c>
      <c r="D16" s="207"/>
      <c r="E16" s="207"/>
      <c r="F16" s="207"/>
      <c r="G16" s="207"/>
      <c r="H16" s="207"/>
      <c r="I16" s="207"/>
      <c r="J16" s="207"/>
      <c r="K16" s="207"/>
      <c r="L16" s="207"/>
      <c r="M16" s="207"/>
      <c r="N16" s="207"/>
      <c r="O16" s="207"/>
      <c r="P16" s="207"/>
      <c r="Q16" s="207"/>
      <c r="R16" s="207"/>
      <c r="S16" s="207"/>
      <c r="T16" s="207"/>
      <c r="U16" s="207"/>
    </row>
    <row r="17" spans="1:21" s="6" customFormat="1" ht="31.5" customHeight="1">
      <c r="A17" s="254" t="s">
        <v>132</v>
      </c>
      <c r="B17" s="254"/>
      <c r="C17" s="207" t="s">
        <v>278</v>
      </c>
      <c r="D17" s="207"/>
      <c r="E17" s="207"/>
      <c r="F17" s="207"/>
      <c r="G17" s="207"/>
      <c r="H17" s="207"/>
      <c r="I17" s="207"/>
      <c r="J17" s="207"/>
      <c r="K17" s="207"/>
      <c r="L17" s="207"/>
      <c r="M17" s="207"/>
      <c r="N17" s="207"/>
      <c r="O17" s="207"/>
      <c r="P17" s="207"/>
      <c r="Q17" s="207"/>
      <c r="R17" s="207"/>
      <c r="S17" s="207"/>
      <c r="T17" s="207"/>
      <c r="U17" s="207"/>
    </row>
    <row r="18" spans="1:21" s="6" customFormat="1" ht="150.75" customHeight="1">
      <c r="A18" s="254" t="s">
        <v>125</v>
      </c>
      <c r="B18" s="254"/>
      <c r="C18" s="226" t="s">
        <v>133</v>
      </c>
      <c r="D18" s="226"/>
      <c r="E18" s="226"/>
      <c r="F18" s="226"/>
      <c r="G18" s="226"/>
      <c r="H18" s="226"/>
      <c r="I18" s="226"/>
      <c r="J18" s="226"/>
      <c r="K18" s="226"/>
      <c r="L18" s="226"/>
      <c r="M18" s="226"/>
      <c r="N18" s="226"/>
      <c r="O18" s="226"/>
      <c r="P18" s="226"/>
      <c r="Q18" s="226"/>
      <c r="R18" s="226"/>
      <c r="S18" s="226"/>
      <c r="T18" s="226"/>
      <c r="U18" s="226"/>
    </row>
    <row r="19" spans="1:21" s="6" customFormat="1" ht="45.75" customHeight="1">
      <c r="A19" s="205" t="s">
        <v>107</v>
      </c>
      <c r="B19" s="205"/>
      <c r="C19" s="207" t="s">
        <v>258</v>
      </c>
      <c r="D19" s="207"/>
      <c r="E19" s="207"/>
      <c r="F19" s="207"/>
      <c r="G19" s="207"/>
      <c r="H19" s="207"/>
      <c r="I19" s="207"/>
      <c r="J19" s="207"/>
      <c r="K19" s="207"/>
      <c r="L19" s="207"/>
      <c r="M19" s="207"/>
      <c r="N19" s="207"/>
      <c r="O19" s="207"/>
      <c r="P19" s="207"/>
      <c r="Q19" s="207"/>
      <c r="R19" s="207"/>
      <c r="S19" s="207"/>
      <c r="T19" s="207"/>
      <c r="U19" s="207"/>
    </row>
    <row r="20" spans="1:21" s="6" customFormat="1" ht="13.5" customHeight="1">
      <c r="A20" s="205" t="s">
        <v>109</v>
      </c>
      <c r="B20" s="205"/>
      <c r="C20" s="204">
        <v>230</v>
      </c>
      <c r="D20" s="204"/>
      <c r="E20" s="204"/>
      <c r="F20" s="204"/>
      <c r="G20" s="204"/>
      <c r="H20" s="204"/>
      <c r="I20" s="204"/>
      <c r="J20" s="204"/>
      <c r="K20" s="204"/>
      <c r="L20" s="204"/>
      <c r="M20" s="204"/>
      <c r="N20" s="204"/>
      <c r="O20" s="204"/>
      <c r="P20" s="204"/>
      <c r="Q20" s="204"/>
      <c r="R20" s="204"/>
      <c r="S20" s="204"/>
      <c r="T20" s="204"/>
      <c r="U20" s="204"/>
    </row>
    <row r="21" spans="1:21" s="6" customFormat="1" ht="13.5" customHeight="1">
      <c r="A21" s="205" t="s">
        <v>110</v>
      </c>
      <c r="B21" s="205"/>
      <c r="C21" s="204">
        <v>50</v>
      </c>
      <c r="D21" s="204"/>
      <c r="E21" s="204"/>
      <c r="F21" s="204"/>
      <c r="G21" s="204"/>
      <c r="H21" s="204"/>
      <c r="I21" s="204"/>
      <c r="J21" s="204"/>
      <c r="K21" s="204"/>
      <c r="L21" s="204"/>
      <c r="M21" s="204"/>
      <c r="N21" s="204"/>
      <c r="O21" s="204"/>
      <c r="P21" s="204"/>
      <c r="Q21" s="204"/>
      <c r="R21" s="204"/>
      <c r="S21" s="204"/>
      <c r="T21" s="204"/>
      <c r="U21" s="204"/>
    </row>
    <row r="22" spans="1:21" s="6" customFormat="1" ht="27" customHeight="1">
      <c r="A22" s="205" t="s">
        <v>111</v>
      </c>
      <c r="B22" s="205"/>
      <c r="C22" s="204">
        <v>0.16</v>
      </c>
      <c r="D22" s="204"/>
      <c r="E22" s="204"/>
      <c r="F22" s="204"/>
      <c r="G22" s="204"/>
      <c r="H22" s="204"/>
      <c r="I22" s="204"/>
      <c r="J22" s="204"/>
      <c r="K22" s="204"/>
      <c r="L22" s="204"/>
      <c r="M22" s="204"/>
      <c r="N22" s="204"/>
      <c r="O22" s="204"/>
      <c r="P22" s="204"/>
      <c r="Q22" s="204"/>
      <c r="R22" s="204"/>
      <c r="S22" s="204"/>
      <c r="T22" s="204"/>
      <c r="U22" s="204"/>
    </row>
    <row r="23" spans="1:21" ht="172.5" customHeight="1">
      <c r="A23" s="254" t="s">
        <v>131</v>
      </c>
      <c r="B23" s="254"/>
      <c r="C23" s="205"/>
      <c r="D23" s="205"/>
      <c r="E23" s="205"/>
      <c r="F23" s="205"/>
      <c r="G23" s="205"/>
      <c r="H23" s="205"/>
      <c r="I23" s="205"/>
      <c r="J23" s="205"/>
      <c r="K23" s="205"/>
      <c r="L23" s="205"/>
      <c r="M23" s="205"/>
      <c r="N23" s="205"/>
      <c r="O23" s="205"/>
      <c r="P23" s="205"/>
      <c r="Q23" s="205"/>
      <c r="R23" s="205"/>
      <c r="S23" s="205"/>
      <c r="T23" s="205"/>
      <c r="U23" s="205"/>
    </row>
    <row r="25" spans="1:21" ht="13.5" customHeight="1">
      <c r="A25" s="206" t="s">
        <v>122</v>
      </c>
      <c r="B25" s="206"/>
      <c r="C25" s="206"/>
      <c r="D25" s="206"/>
      <c r="E25" s="206"/>
      <c r="F25" s="206"/>
      <c r="G25" s="206"/>
      <c r="H25" s="206"/>
      <c r="I25" s="206"/>
      <c r="J25" s="206"/>
      <c r="K25" s="206"/>
      <c r="L25" s="206"/>
      <c r="M25" s="206"/>
      <c r="N25" s="206"/>
      <c r="O25" s="206"/>
      <c r="P25" s="206"/>
      <c r="Q25" s="206"/>
      <c r="R25" s="206"/>
      <c r="S25" s="206"/>
      <c r="T25" s="206"/>
      <c r="U25" s="206"/>
    </row>
    <row r="26" spans="1:21" ht="80.25" customHeight="1">
      <c r="A26" s="252" t="s">
        <v>123</v>
      </c>
      <c r="B26" s="252"/>
      <c r="C26" s="207" t="s">
        <v>142</v>
      </c>
      <c r="D26" s="207"/>
      <c r="E26" s="207"/>
      <c r="F26" s="207"/>
      <c r="G26" s="207"/>
      <c r="H26" s="207"/>
      <c r="I26" s="207"/>
      <c r="J26" s="207"/>
      <c r="K26" s="207"/>
      <c r="L26" s="207"/>
      <c r="M26" s="207"/>
      <c r="N26" s="207"/>
      <c r="O26" s="207"/>
      <c r="P26" s="207"/>
      <c r="Q26" s="207"/>
      <c r="R26" s="207"/>
      <c r="S26" s="207"/>
      <c r="T26" s="207"/>
      <c r="U26" s="207"/>
    </row>
    <row r="27" spans="1:21" ht="143.25" customHeight="1">
      <c r="A27" s="205" t="s">
        <v>126</v>
      </c>
      <c r="B27" s="205"/>
      <c r="C27" s="207" t="s">
        <v>124</v>
      </c>
      <c r="D27" s="207"/>
      <c r="E27" s="207"/>
      <c r="F27" s="207"/>
      <c r="G27" s="207"/>
      <c r="H27" s="207"/>
      <c r="I27" s="207"/>
      <c r="J27" s="207"/>
      <c r="K27" s="207"/>
      <c r="L27" s="207"/>
      <c r="M27" s="207"/>
      <c r="N27" s="207"/>
      <c r="O27" s="207"/>
      <c r="P27" s="207"/>
      <c r="Q27" s="207"/>
      <c r="R27" s="207"/>
      <c r="S27" s="207"/>
      <c r="T27" s="207"/>
      <c r="U27" s="207"/>
    </row>
    <row r="28" spans="1:21" ht="13.5" customHeight="1">
      <c r="A28" s="255" t="s">
        <v>129</v>
      </c>
      <c r="B28" s="21"/>
      <c r="C28" s="208" t="s">
        <v>128</v>
      </c>
      <c r="D28" s="208"/>
      <c r="E28" s="208"/>
      <c r="F28" s="208"/>
      <c r="G28" s="208"/>
      <c r="H28" s="208"/>
      <c r="I28" s="208"/>
      <c r="J28" s="208"/>
      <c r="K28" s="208"/>
      <c r="L28" s="208"/>
      <c r="M28" s="208"/>
      <c r="N28" s="208"/>
      <c r="O28" s="208"/>
      <c r="P28" s="208"/>
      <c r="Q28" s="208"/>
      <c r="R28" s="208"/>
      <c r="S28" s="208"/>
      <c r="T28" s="208"/>
      <c r="U28" s="208"/>
    </row>
    <row r="29" spans="1:21">
      <c r="A29" s="255"/>
      <c r="B29" s="18" t="s">
        <v>127</v>
      </c>
      <c r="C29" s="209">
        <f>IF('General Information'!H66=0,"",'General Information'!H66)</f>
        <v>14.4</v>
      </c>
      <c r="D29" s="209"/>
      <c r="E29" s="209"/>
      <c r="F29" s="209"/>
      <c r="G29" s="209"/>
      <c r="H29" s="209"/>
      <c r="I29" s="209"/>
      <c r="J29" s="209"/>
      <c r="K29" s="209"/>
      <c r="L29" s="209"/>
      <c r="M29" s="209"/>
      <c r="N29" s="209"/>
      <c r="O29" s="209"/>
      <c r="P29" s="209"/>
      <c r="Q29" s="209"/>
      <c r="R29" s="209"/>
      <c r="S29" s="209"/>
      <c r="T29" s="209"/>
      <c r="U29" s="209"/>
    </row>
    <row r="30" spans="1:21">
      <c r="A30" s="255"/>
      <c r="B30" s="18" t="s">
        <v>256</v>
      </c>
      <c r="C30" s="209">
        <f>IF('General Information'!H67=0,"",'General Information'!H67)</f>
        <v>33.1</v>
      </c>
      <c r="D30" s="209"/>
      <c r="E30" s="209"/>
      <c r="F30" s="209"/>
      <c r="G30" s="209"/>
      <c r="H30" s="209"/>
      <c r="I30" s="209"/>
      <c r="J30" s="209"/>
      <c r="K30" s="209"/>
      <c r="L30" s="209"/>
      <c r="M30" s="209"/>
      <c r="N30" s="209"/>
      <c r="O30" s="209"/>
      <c r="P30" s="209"/>
      <c r="Q30" s="209"/>
      <c r="R30" s="209"/>
      <c r="S30" s="209"/>
      <c r="T30" s="209"/>
      <c r="U30" s="209"/>
    </row>
    <row r="32" spans="1:21" s="6" customFormat="1" ht="13.5" customHeight="1">
      <c r="A32" s="206" t="s">
        <v>53</v>
      </c>
      <c r="B32" s="206"/>
      <c r="C32" s="206"/>
      <c r="D32" s="206"/>
      <c r="E32" s="206"/>
      <c r="F32" s="206"/>
      <c r="G32" s="206"/>
      <c r="H32" s="206"/>
      <c r="I32" s="206"/>
      <c r="J32" s="206"/>
      <c r="K32" s="206"/>
      <c r="L32" s="206"/>
      <c r="M32" s="206"/>
      <c r="N32" s="206"/>
      <c r="O32" s="206"/>
      <c r="P32" s="206"/>
      <c r="Q32" s="206"/>
      <c r="R32" s="206"/>
      <c r="S32" s="206"/>
      <c r="T32" s="206"/>
      <c r="U32" s="206"/>
    </row>
    <row r="33" spans="1:21" s="6" customFormat="1">
      <c r="A33" s="252" t="s">
        <v>48</v>
      </c>
      <c r="B33" s="252"/>
      <c r="C33" s="253" t="s">
        <v>298</v>
      </c>
      <c r="D33" s="253"/>
      <c r="E33" s="253"/>
      <c r="F33" s="253"/>
      <c r="G33" s="253"/>
      <c r="H33" s="253"/>
      <c r="I33" s="256"/>
      <c r="J33" s="256"/>
      <c r="K33" s="256"/>
      <c r="L33" s="256"/>
      <c r="M33" s="256"/>
      <c r="N33" s="256"/>
      <c r="O33" s="256"/>
      <c r="P33" s="256"/>
      <c r="Q33" s="256"/>
      <c r="R33" s="256"/>
      <c r="S33" s="256"/>
      <c r="T33" s="256"/>
      <c r="U33" s="256"/>
    </row>
    <row r="34" spans="1:21" s="6" customFormat="1">
      <c r="A34" s="205" t="s">
        <v>49</v>
      </c>
      <c r="B34" s="205"/>
      <c r="C34" s="204" t="s">
        <v>299</v>
      </c>
      <c r="D34" s="204"/>
      <c r="E34" s="204"/>
      <c r="F34" s="204"/>
      <c r="G34" s="204"/>
      <c r="H34" s="204"/>
      <c r="I34" s="256"/>
      <c r="J34" s="256"/>
      <c r="K34" s="256"/>
      <c r="L34" s="256"/>
      <c r="M34" s="256"/>
      <c r="N34" s="256"/>
      <c r="O34" s="256"/>
      <c r="P34" s="256"/>
      <c r="Q34" s="256"/>
      <c r="R34" s="256"/>
      <c r="S34" s="256"/>
      <c r="T34" s="256"/>
      <c r="U34" s="256"/>
    </row>
    <row r="35" spans="1:21" s="6" customFormat="1">
      <c r="A35" s="205" t="s">
        <v>50</v>
      </c>
      <c r="B35" s="205"/>
      <c r="C35" s="204">
        <v>1</v>
      </c>
      <c r="D35" s="204"/>
      <c r="E35" s="204"/>
      <c r="F35" s="204"/>
      <c r="G35" s="204"/>
      <c r="H35" s="204"/>
      <c r="I35" s="256"/>
      <c r="J35" s="256"/>
      <c r="K35" s="256"/>
      <c r="L35" s="256"/>
      <c r="M35" s="256"/>
      <c r="N35" s="256"/>
      <c r="O35" s="256"/>
      <c r="P35" s="256"/>
      <c r="Q35" s="256"/>
      <c r="R35" s="256"/>
      <c r="S35" s="256"/>
      <c r="T35" s="256"/>
      <c r="U35" s="256"/>
    </row>
    <row r="36" spans="1:21" s="6" customFormat="1">
      <c r="A36" s="205" t="s">
        <v>24</v>
      </c>
      <c r="B36" s="205"/>
      <c r="C36" s="204" t="s">
        <v>300</v>
      </c>
      <c r="D36" s="204"/>
      <c r="E36" s="204"/>
      <c r="F36" s="204"/>
      <c r="G36" s="204"/>
      <c r="H36" s="204"/>
      <c r="I36" s="256"/>
      <c r="J36" s="256"/>
      <c r="K36" s="256"/>
      <c r="L36" s="256"/>
      <c r="M36" s="256"/>
      <c r="N36" s="256"/>
      <c r="O36" s="256"/>
      <c r="P36" s="256"/>
      <c r="Q36" s="256"/>
      <c r="R36" s="256"/>
      <c r="S36" s="256"/>
      <c r="T36" s="256"/>
      <c r="U36" s="256"/>
    </row>
    <row r="37" spans="1:21" s="6" customFormat="1" ht="25.5" customHeight="1">
      <c r="A37" s="236" t="s">
        <v>74</v>
      </c>
      <c r="B37" s="237"/>
      <c r="C37" s="204" t="s">
        <v>309</v>
      </c>
      <c r="D37" s="204"/>
      <c r="E37" s="204"/>
      <c r="F37" s="204"/>
      <c r="G37" s="204"/>
      <c r="H37" s="204"/>
      <c r="I37" s="256"/>
      <c r="J37" s="256"/>
      <c r="K37" s="256"/>
      <c r="L37" s="256"/>
      <c r="M37" s="256"/>
      <c r="N37" s="256"/>
      <c r="O37" s="256"/>
      <c r="P37" s="256"/>
      <c r="Q37" s="256"/>
      <c r="R37" s="256"/>
      <c r="S37" s="256"/>
      <c r="T37" s="256"/>
      <c r="U37" s="256"/>
    </row>
    <row r="38" spans="1:21" s="6" customFormat="1">
      <c r="A38" s="205" t="s">
        <v>25</v>
      </c>
      <c r="B38" s="205"/>
      <c r="C38" s="204" t="s">
        <v>310</v>
      </c>
      <c r="D38" s="204"/>
      <c r="E38" s="204"/>
      <c r="F38" s="204"/>
      <c r="G38" s="204"/>
      <c r="H38" s="204"/>
      <c r="I38" s="256"/>
      <c r="J38" s="256"/>
      <c r="K38" s="256"/>
      <c r="L38" s="256"/>
      <c r="M38" s="256"/>
      <c r="N38" s="256"/>
      <c r="O38" s="256"/>
      <c r="P38" s="256"/>
      <c r="Q38" s="256"/>
      <c r="R38" s="256"/>
      <c r="S38" s="256"/>
      <c r="T38" s="256"/>
      <c r="U38" s="256"/>
    </row>
    <row r="39" spans="1:21" s="6" customFormat="1">
      <c r="A39" s="236" t="s">
        <v>57</v>
      </c>
      <c r="B39" s="237"/>
      <c r="C39" s="204" t="s">
        <v>311</v>
      </c>
      <c r="D39" s="204"/>
      <c r="E39" s="204"/>
      <c r="F39" s="204"/>
      <c r="G39" s="204"/>
      <c r="H39" s="204"/>
      <c r="I39" s="256"/>
      <c r="J39" s="256"/>
      <c r="K39" s="256"/>
      <c r="L39" s="256"/>
      <c r="M39" s="256"/>
      <c r="N39" s="256"/>
      <c r="O39" s="256"/>
      <c r="P39" s="256"/>
      <c r="Q39" s="256"/>
      <c r="R39" s="256"/>
      <c r="S39" s="256"/>
      <c r="T39" s="256"/>
      <c r="U39" s="256"/>
    </row>
    <row r="40" spans="1:21" s="6" customFormat="1">
      <c r="A40" s="236" t="s">
        <v>59</v>
      </c>
      <c r="B40" s="237"/>
      <c r="C40" s="204" t="s">
        <v>313</v>
      </c>
      <c r="D40" s="204"/>
      <c r="E40" s="204"/>
      <c r="F40" s="204"/>
      <c r="G40" s="204"/>
      <c r="H40" s="204"/>
      <c r="I40" s="256"/>
      <c r="J40" s="256"/>
      <c r="K40" s="256"/>
      <c r="L40" s="256"/>
      <c r="M40" s="256"/>
      <c r="N40" s="256"/>
      <c r="O40" s="256"/>
      <c r="P40" s="256"/>
      <c r="Q40" s="256"/>
      <c r="R40" s="256"/>
      <c r="S40" s="256"/>
      <c r="T40" s="256"/>
      <c r="U40" s="256"/>
    </row>
    <row r="41" spans="1:21" s="6" customFormat="1" ht="13.5" customHeight="1">
      <c r="A41" s="236" t="s">
        <v>23</v>
      </c>
      <c r="B41" s="237"/>
      <c r="C41" s="204" t="s">
        <v>314</v>
      </c>
      <c r="D41" s="204"/>
      <c r="E41" s="204"/>
      <c r="F41" s="204"/>
      <c r="G41" s="204"/>
      <c r="H41" s="204"/>
      <c r="I41" s="256"/>
      <c r="J41" s="256"/>
      <c r="K41" s="256"/>
      <c r="L41" s="256"/>
      <c r="M41" s="256"/>
      <c r="N41" s="256"/>
      <c r="O41" s="256"/>
      <c r="P41" s="256"/>
      <c r="Q41" s="256"/>
      <c r="R41" s="256"/>
      <c r="S41" s="256"/>
      <c r="T41" s="256"/>
      <c r="U41" s="256"/>
    </row>
    <row r="42" spans="1:21" s="6" customFormat="1" ht="13.5" customHeight="1">
      <c r="A42" s="236" t="s">
        <v>58</v>
      </c>
      <c r="B42" s="237"/>
      <c r="C42" s="204" t="s">
        <v>312</v>
      </c>
      <c r="D42" s="204"/>
      <c r="E42" s="204"/>
      <c r="F42" s="204"/>
      <c r="G42" s="204"/>
      <c r="H42" s="204"/>
      <c r="I42" s="256"/>
      <c r="J42" s="256"/>
      <c r="K42" s="256"/>
      <c r="L42" s="256"/>
      <c r="M42" s="256"/>
      <c r="N42" s="256"/>
      <c r="O42" s="256"/>
      <c r="P42" s="256"/>
      <c r="Q42" s="256"/>
      <c r="R42" s="256"/>
      <c r="S42" s="256"/>
      <c r="T42" s="256"/>
      <c r="U42" s="256"/>
    </row>
    <row r="43" spans="1:21" s="6" customFormat="1" ht="25.5" customHeight="1">
      <c r="A43" s="236" t="s">
        <v>64</v>
      </c>
      <c r="B43" s="237"/>
      <c r="C43" s="204">
        <v>8</v>
      </c>
      <c r="D43" s="204"/>
      <c r="E43" s="204"/>
      <c r="F43" s="204"/>
      <c r="G43" s="204"/>
      <c r="H43" s="204"/>
      <c r="I43" s="256"/>
      <c r="J43" s="256"/>
      <c r="K43" s="256"/>
      <c r="L43" s="256"/>
      <c r="M43" s="256"/>
      <c r="N43" s="256"/>
      <c r="O43" s="256"/>
      <c r="P43" s="256"/>
      <c r="Q43" s="256"/>
      <c r="R43" s="256"/>
      <c r="S43" s="256"/>
      <c r="T43" s="256"/>
      <c r="U43" s="256"/>
    </row>
    <row r="44" spans="1:21" s="6" customFormat="1" ht="13.5" customHeight="1">
      <c r="A44" s="236" t="s">
        <v>65</v>
      </c>
      <c r="B44" s="237"/>
      <c r="C44" s="204">
        <v>8</v>
      </c>
      <c r="D44" s="204"/>
      <c r="E44" s="204"/>
      <c r="F44" s="204"/>
      <c r="G44" s="204"/>
      <c r="H44" s="204"/>
      <c r="I44" s="256"/>
      <c r="J44" s="256"/>
      <c r="K44" s="256"/>
      <c r="L44" s="256"/>
      <c r="M44" s="256"/>
      <c r="N44" s="256"/>
      <c r="O44" s="256"/>
      <c r="P44" s="256"/>
      <c r="Q44" s="256"/>
      <c r="R44" s="256"/>
      <c r="S44" s="256"/>
      <c r="T44" s="256"/>
      <c r="U44" s="256"/>
    </row>
    <row r="45" spans="1:21" s="58" customFormat="1">
      <c r="A45" s="246" t="s">
        <v>237</v>
      </c>
      <c r="B45" s="247"/>
      <c r="C45" s="227" t="s">
        <v>296</v>
      </c>
      <c r="D45" s="227"/>
      <c r="E45" s="227" t="s">
        <v>51</v>
      </c>
      <c r="F45" s="227"/>
      <c r="G45" s="227" t="s">
        <v>51</v>
      </c>
      <c r="H45" s="227"/>
      <c r="I45" s="256"/>
      <c r="J45" s="256"/>
      <c r="K45" s="256"/>
      <c r="L45" s="256"/>
      <c r="M45" s="256"/>
      <c r="N45" s="256"/>
      <c r="O45" s="256"/>
      <c r="P45" s="256"/>
      <c r="Q45" s="256"/>
      <c r="R45" s="256"/>
      <c r="S45" s="256"/>
      <c r="T45" s="256"/>
      <c r="U45" s="256"/>
    </row>
    <row r="46" spans="1:21" s="6" customFormat="1" ht="13.5" customHeight="1">
      <c r="A46" s="205" t="s">
        <v>117</v>
      </c>
      <c r="B46" s="205"/>
      <c r="C46" s="227" t="s">
        <v>297</v>
      </c>
      <c r="D46" s="227"/>
      <c r="E46" s="227" t="s">
        <v>51</v>
      </c>
      <c r="F46" s="227"/>
      <c r="G46" s="227" t="s">
        <v>51</v>
      </c>
      <c r="H46" s="227"/>
      <c r="I46" s="256"/>
      <c r="J46" s="256"/>
      <c r="K46" s="256"/>
      <c r="L46" s="256"/>
      <c r="M46" s="256"/>
      <c r="N46" s="256"/>
      <c r="O46" s="256"/>
      <c r="P46" s="256"/>
      <c r="Q46" s="256"/>
      <c r="R46" s="256"/>
      <c r="S46" s="256"/>
      <c r="T46" s="256"/>
      <c r="U46" s="256"/>
    </row>
    <row r="47" spans="1:21" s="6" customFormat="1" ht="13.5" customHeight="1">
      <c r="A47" s="205" t="s">
        <v>116</v>
      </c>
      <c r="B47" s="205"/>
      <c r="C47" s="227" t="s">
        <v>297</v>
      </c>
      <c r="D47" s="227"/>
      <c r="E47" s="227" t="s">
        <v>51</v>
      </c>
      <c r="F47" s="227"/>
      <c r="G47" s="227" t="s">
        <v>51</v>
      </c>
      <c r="H47" s="227"/>
      <c r="I47" s="256"/>
      <c r="J47" s="256"/>
      <c r="K47" s="256"/>
      <c r="L47" s="256"/>
      <c r="M47" s="256"/>
      <c r="N47" s="256"/>
      <c r="O47" s="256"/>
      <c r="P47" s="256"/>
      <c r="Q47" s="256"/>
      <c r="R47" s="256"/>
      <c r="S47" s="256"/>
      <c r="T47" s="256"/>
      <c r="U47" s="256"/>
    </row>
    <row r="48" spans="1:21" s="6" customFormat="1" ht="13.5" customHeight="1">
      <c r="A48" s="236" t="s">
        <v>72</v>
      </c>
      <c r="B48" s="237"/>
      <c r="C48" s="204" t="s">
        <v>294</v>
      </c>
      <c r="D48" s="204"/>
      <c r="E48" s="204"/>
      <c r="F48" s="204"/>
      <c r="G48" s="228"/>
      <c r="H48" s="229"/>
      <c r="I48" s="256"/>
      <c r="J48" s="256"/>
      <c r="K48" s="256"/>
      <c r="L48" s="256"/>
      <c r="M48" s="256"/>
      <c r="N48" s="256"/>
      <c r="O48" s="256"/>
      <c r="P48" s="256"/>
      <c r="Q48" s="256"/>
      <c r="R48" s="256"/>
      <c r="S48" s="256"/>
      <c r="T48" s="256"/>
      <c r="U48" s="256"/>
    </row>
    <row r="49" spans="1:21" s="6" customFormat="1">
      <c r="A49" s="205" t="s">
        <v>91</v>
      </c>
      <c r="B49" s="205"/>
      <c r="C49" s="204" t="s">
        <v>295</v>
      </c>
      <c r="D49" s="204"/>
      <c r="E49" s="204"/>
      <c r="F49" s="204"/>
      <c r="G49" s="228"/>
      <c r="H49" s="229"/>
      <c r="I49" s="256"/>
      <c r="J49" s="256"/>
      <c r="K49" s="256"/>
      <c r="L49" s="256"/>
      <c r="M49" s="256"/>
      <c r="N49" s="256"/>
      <c r="O49" s="256"/>
      <c r="P49" s="256"/>
      <c r="Q49" s="256"/>
      <c r="R49" s="256"/>
      <c r="S49" s="256"/>
      <c r="T49" s="256"/>
      <c r="U49" s="256"/>
    </row>
    <row r="50" spans="1:21" s="6" customFormat="1" ht="19.5" customHeight="1">
      <c r="A50" s="240" t="s">
        <v>130</v>
      </c>
      <c r="B50" s="241"/>
      <c r="C50" s="227" t="s">
        <v>308</v>
      </c>
      <c r="D50" s="227"/>
      <c r="E50" s="227" t="s">
        <v>51</v>
      </c>
      <c r="F50" s="227"/>
      <c r="G50" s="227" t="s">
        <v>51</v>
      </c>
      <c r="H50" s="227"/>
      <c r="I50" s="256"/>
      <c r="J50" s="256"/>
      <c r="K50" s="256"/>
      <c r="L50" s="256"/>
      <c r="M50" s="256"/>
      <c r="N50" s="256"/>
      <c r="O50" s="256"/>
      <c r="P50" s="256"/>
      <c r="Q50" s="256"/>
      <c r="R50" s="256"/>
      <c r="S50" s="256"/>
      <c r="T50" s="256"/>
      <c r="U50" s="256"/>
    </row>
    <row r="51" spans="1:21" s="6" customFormat="1" ht="46.5" customHeight="1">
      <c r="A51" s="242"/>
      <c r="B51" s="243"/>
      <c r="C51" s="259" t="str">
        <f>IF(C50="Select","",IF(C50="Yes","The battery[ies] in this product cannot be easily replaced by users themselves.","N/A"))</f>
        <v>The battery[ies] in this product cannot be easily replaced by users themselves.</v>
      </c>
      <c r="D51" s="259"/>
      <c r="E51" s="259" t="str">
        <f t="shared" ref="E51" si="0">IF(E50="Select","",IF(E50="Yes","The battery[ies] in this product cannot be easily replaced by users themselves.","N/A"))</f>
        <v/>
      </c>
      <c r="F51" s="259"/>
      <c r="G51" s="259" t="str">
        <f t="shared" ref="G51" si="1">IF(G50="Select","",IF(G50="Yes","The battery[ies] in this product cannot be easily replaced by users themselves.","N/A"))</f>
        <v/>
      </c>
      <c r="H51" s="259"/>
      <c r="I51" s="256"/>
      <c r="J51" s="256"/>
      <c r="K51" s="256"/>
      <c r="L51" s="256"/>
      <c r="M51" s="256"/>
      <c r="N51" s="256"/>
      <c r="O51" s="256"/>
      <c r="P51" s="256"/>
      <c r="Q51" s="256"/>
      <c r="R51" s="256"/>
      <c r="S51" s="256"/>
      <c r="T51" s="256"/>
      <c r="U51" s="256"/>
    </row>
    <row r="52" spans="1:21" s="6" customFormat="1" ht="35.25" customHeight="1">
      <c r="A52" s="240" t="s">
        <v>54</v>
      </c>
      <c r="B52" s="241"/>
      <c r="C52" s="199" t="s">
        <v>55</v>
      </c>
      <c r="D52" s="199"/>
      <c r="E52" s="199"/>
      <c r="F52" s="199"/>
      <c r="G52" s="199"/>
      <c r="H52" s="199"/>
      <c r="I52" s="199"/>
      <c r="J52" s="199"/>
      <c r="K52" s="199"/>
      <c r="L52" s="199"/>
      <c r="M52" s="199"/>
      <c r="N52" s="199"/>
      <c r="O52" s="199"/>
      <c r="P52" s="199"/>
      <c r="Q52" s="199"/>
      <c r="R52" s="199"/>
      <c r="S52" s="199"/>
      <c r="T52" s="199"/>
      <c r="U52" s="199"/>
    </row>
    <row r="53" spans="1:21" s="6" customFormat="1" ht="27" customHeight="1">
      <c r="A53" s="242"/>
      <c r="B53" s="243"/>
      <c r="C53" s="238" t="s">
        <v>301</v>
      </c>
      <c r="D53" s="239"/>
      <c r="E53" s="238" t="s">
        <v>51</v>
      </c>
      <c r="F53" s="239"/>
      <c r="G53" s="238" t="s">
        <v>51</v>
      </c>
      <c r="H53" s="239"/>
      <c r="I53" s="200"/>
      <c r="J53" s="200"/>
      <c r="K53" s="200"/>
      <c r="L53" s="200"/>
      <c r="M53" s="200"/>
      <c r="N53" s="200"/>
      <c r="O53" s="200"/>
      <c r="P53" s="200"/>
      <c r="Q53" s="200"/>
      <c r="R53" s="200"/>
      <c r="S53" s="200"/>
      <c r="T53" s="200"/>
      <c r="U53" s="200"/>
    </row>
    <row r="54" spans="1:21" s="6" customFormat="1" ht="27" customHeight="1">
      <c r="A54" s="236" t="s">
        <v>56</v>
      </c>
      <c r="B54" s="237"/>
      <c r="C54" s="227" t="s">
        <v>302</v>
      </c>
      <c r="D54" s="227"/>
      <c r="E54" s="227" t="s">
        <v>51</v>
      </c>
      <c r="F54" s="227"/>
      <c r="G54" s="227" t="s">
        <v>51</v>
      </c>
      <c r="H54" s="227"/>
      <c r="I54" s="200"/>
      <c r="J54" s="200"/>
      <c r="K54" s="200"/>
      <c r="L54" s="200"/>
      <c r="M54" s="200"/>
      <c r="N54" s="200"/>
      <c r="O54" s="200"/>
      <c r="P54" s="200"/>
      <c r="Q54" s="200"/>
      <c r="R54" s="200"/>
      <c r="S54" s="200"/>
      <c r="T54" s="200"/>
      <c r="U54" s="200"/>
    </row>
    <row r="55" spans="1:21" s="6" customFormat="1" ht="27" customHeight="1">
      <c r="A55" s="236" t="s">
        <v>77</v>
      </c>
      <c r="B55" s="237"/>
      <c r="C55" s="244" t="s">
        <v>303</v>
      </c>
      <c r="D55" s="245"/>
      <c r="E55" s="244" t="s">
        <v>51</v>
      </c>
      <c r="F55" s="245"/>
      <c r="G55" s="244" t="s">
        <v>51</v>
      </c>
      <c r="H55" s="245"/>
      <c r="I55" s="200"/>
      <c r="J55" s="200"/>
      <c r="K55" s="200"/>
      <c r="L55" s="200"/>
      <c r="M55" s="200"/>
      <c r="N55" s="200"/>
      <c r="O55" s="200"/>
      <c r="P55" s="200"/>
      <c r="Q55" s="200"/>
      <c r="R55" s="200"/>
      <c r="S55" s="200"/>
      <c r="T55" s="200"/>
      <c r="U55" s="200"/>
    </row>
    <row r="56" spans="1:21" s="6" customFormat="1" ht="13.5" customHeight="1">
      <c r="A56" s="195" t="s">
        <v>63</v>
      </c>
      <c r="B56" s="8" t="s">
        <v>60</v>
      </c>
      <c r="C56" s="204" t="s">
        <v>304</v>
      </c>
      <c r="D56" s="204"/>
      <c r="E56" s="204"/>
      <c r="F56" s="204"/>
      <c r="G56" s="204"/>
      <c r="H56" s="204"/>
      <c r="I56" s="200"/>
      <c r="J56" s="200"/>
      <c r="K56" s="200"/>
      <c r="L56" s="200"/>
      <c r="M56" s="200"/>
      <c r="N56" s="200"/>
      <c r="O56" s="200"/>
      <c r="P56" s="200"/>
      <c r="Q56" s="200"/>
      <c r="R56" s="200"/>
      <c r="S56" s="200"/>
      <c r="T56" s="200"/>
      <c r="U56" s="200"/>
    </row>
    <row r="57" spans="1:21" s="6" customFormat="1" ht="27.6">
      <c r="A57" s="196"/>
      <c r="B57" s="8" t="s">
        <v>61</v>
      </c>
      <c r="C57" s="204">
        <v>2.7</v>
      </c>
      <c r="D57" s="204"/>
      <c r="E57" s="204"/>
      <c r="F57" s="204"/>
      <c r="G57" s="204"/>
      <c r="H57" s="204"/>
      <c r="I57" s="200"/>
      <c r="J57" s="200"/>
      <c r="K57" s="200"/>
      <c r="L57" s="200"/>
      <c r="M57" s="200"/>
      <c r="N57" s="200"/>
      <c r="O57" s="200"/>
      <c r="P57" s="200"/>
      <c r="Q57" s="200"/>
      <c r="R57" s="200"/>
      <c r="S57" s="200"/>
      <c r="T57" s="200"/>
      <c r="U57" s="200"/>
    </row>
    <row r="58" spans="1:21" s="6" customFormat="1" ht="27.6">
      <c r="A58" s="196"/>
      <c r="B58" s="9" t="s">
        <v>62</v>
      </c>
      <c r="C58" s="204">
        <v>4</v>
      </c>
      <c r="D58" s="204"/>
      <c r="E58" s="204"/>
      <c r="F58" s="204"/>
      <c r="G58" s="204"/>
      <c r="H58" s="204"/>
      <c r="I58" s="200"/>
      <c r="J58" s="200"/>
      <c r="K58" s="200"/>
      <c r="L58" s="200"/>
      <c r="M58" s="200"/>
      <c r="N58" s="200"/>
      <c r="O58" s="200"/>
      <c r="P58" s="200"/>
      <c r="Q58" s="200"/>
      <c r="R58" s="200"/>
      <c r="S58" s="200"/>
      <c r="T58" s="200"/>
      <c r="U58" s="200"/>
    </row>
    <row r="59" spans="1:21" s="6" customFormat="1" ht="57" customHeight="1">
      <c r="A59" s="196"/>
      <c r="B59" s="9" t="s">
        <v>75</v>
      </c>
      <c r="C59" s="228">
        <v>32.03</v>
      </c>
      <c r="D59" s="229"/>
      <c r="E59" s="228"/>
      <c r="F59" s="229"/>
      <c r="G59" s="228"/>
      <c r="H59" s="229"/>
      <c r="I59" s="200"/>
      <c r="J59" s="200"/>
      <c r="K59" s="200"/>
      <c r="L59" s="200"/>
      <c r="M59" s="200"/>
      <c r="N59" s="200"/>
      <c r="O59" s="200"/>
      <c r="P59" s="200"/>
      <c r="Q59" s="200"/>
      <c r="R59" s="200"/>
      <c r="S59" s="200"/>
      <c r="T59" s="200"/>
      <c r="U59" s="200"/>
    </row>
    <row r="60" spans="1:21" s="6" customFormat="1" ht="27.6">
      <c r="A60" s="196"/>
      <c r="B60" s="9" t="s">
        <v>76</v>
      </c>
      <c r="C60" s="228">
        <v>150</v>
      </c>
      <c r="D60" s="229"/>
      <c r="E60" s="228"/>
      <c r="F60" s="229"/>
      <c r="G60" s="228"/>
      <c r="H60" s="229"/>
      <c r="I60" s="200"/>
      <c r="J60" s="200"/>
      <c r="K60" s="200"/>
      <c r="L60" s="200"/>
      <c r="M60" s="200"/>
      <c r="N60" s="200"/>
      <c r="O60" s="200"/>
      <c r="P60" s="200"/>
      <c r="Q60" s="200"/>
      <c r="R60" s="200"/>
      <c r="S60" s="200"/>
      <c r="T60" s="200"/>
      <c r="U60" s="200"/>
    </row>
    <row r="61" spans="1:21" s="6" customFormat="1" ht="27.6">
      <c r="A61" s="196"/>
      <c r="B61" s="9" t="s">
        <v>100</v>
      </c>
      <c r="C61" s="204">
        <v>16</v>
      </c>
      <c r="D61" s="204"/>
      <c r="E61" s="204"/>
      <c r="F61" s="204"/>
      <c r="G61" s="204"/>
      <c r="H61" s="204"/>
      <c r="I61" s="200"/>
      <c r="J61" s="200"/>
      <c r="K61" s="200"/>
      <c r="L61" s="200"/>
      <c r="M61" s="200"/>
      <c r="N61" s="200"/>
      <c r="O61" s="200"/>
      <c r="P61" s="200"/>
      <c r="Q61" s="200"/>
      <c r="R61" s="200"/>
      <c r="S61" s="200"/>
      <c r="T61" s="200"/>
      <c r="U61" s="200"/>
    </row>
    <row r="62" spans="1:21" s="6" customFormat="1">
      <c r="A62" s="196"/>
      <c r="B62" s="29" t="s">
        <v>73</v>
      </c>
      <c r="C62" s="227" t="s">
        <v>305</v>
      </c>
      <c r="D62" s="227"/>
      <c r="E62" s="227" t="s">
        <v>51</v>
      </c>
      <c r="F62" s="227"/>
      <c r="G62" s="227" t="s">
        <v>51</v>
      </c>
      <c r="H62" s="227"/>
      <c r="I62" s="200"/>
      <c r="J62" s="200"/>
      <c r="K62" s="200"/>
      <c r="L62" s="200"/>
      <c r="M62" s="200"/>
      <c r="N62" s="200"/>
      <c r="O62" s="200"/>
      <c r="P62" s="200"/>
      <c r="Q62" s="200"/>
      <c r="R62" s="200"/>
      <c r="S62" s="200"/>
      <c r="T62" s="200"/>
      <c r="U62" s="200"/>
    </row>
    <row r="63" spans="1:21" s="6" customFormat="1">
      <c r="A63" s="196"/>
      <c r="B63" s="10" t="s">
        <v>30</v>
      </c>
      <c r="C63" s="194" t="str">
        <f xml:space="preserve"> IF(AND(C58&gt;=4,AND(C59&gt;225, C61&gt;=16)),"Category C(Exempt)",IF(AND(C58&gt;=2,C61&gt;=2,OR(C62="G3(w/FB Data Width &gt; 128-bit )", C62="G4", C62="G5", C62="G6", C62="G7")),"Category C",IF(OR(C62="G1", C62="G2", C62="G3(w/FB Data Width &lt;= 128-bit )", C62="G3(w/FB Data Width &gt; 128-bit )", C62="G4", C62="G5", C62="G6", C62="G7"),"Category B",IF(OR(C58="",C61="", C62=""),"","Category A"))))</f>
        <v>Category B</v>
      </c>
      <c r="D63" s="194"/>
      <c r="E63" s="194" t="str">
        <f t="shared" ref="E63" si="2" xml:space="preserve"> IF(AND(E58&gt;=4,AND(E59&gt;225, E61&gt;=16)),"Category C(Exempt)",IF(AND(E58&gt;=2,E61&gt;=2,OR(E62="G3(w/FB Data Width &gt; 128-bit )", E62="G4", E62="G5", E62="G6", E62="G7")),"Category C",IF(OR(E62="G1", E62="G2", E62="G3(w/FB Data Width &lt;= 128-bit )", E62="G3(w/FB Data Width &gt; 128-bit )", E62="G4", E62="G5", E62="G6", E62="G7"),"Category B",IF(OR(E58="",E61="", E62=""),"","Category A"))))</f>
        <v/>
      </c>
      <c r="F63" s="194"/>
      <c r="G63" s="194" t="str">
        <f t="shared" ref="G63" si="3" xml:space="preserve"> IF(AND(G58&gt;=4,AND(G59&gt;225, G61&gt;=16)),"Category C(Exempt)",IF(AND(G58&gt;=2,G61&gt;=2,OR(G62="G3(w/FB Data Width &gt; 128-bit )", G62="G4", G62="G5", G62="G6", G62="G7")),"Category C",IF(OR(G62="G1", G62="G2", G62="G3(w/FB Data Width &lt;= 128-bit )", G62="G3(w/FB Data Width &gt; 128-bit )", G62="G4", G62="G5", G62="G6", G62="G7"),"Category B",IF(OR(G58="",G61="", G62=""),"","Category A"))))</f>
        <v/>
      </c>
      <c r="H63" s="194"/>
      <c r="I63" s="200"/>
      <c r="J63" s="200"/>
      <c r="K63" s="200"/>
      <c r="L63" s="200"/>
      <c r="M63" s="200"/>
      <c r="N63" s="200"/>
      <c r="O63" s="200"/>
      <c r="P63" s="200"/>
      <c r="Q63" s="200"/>
      <c r="R63" s="200"/>
      <c r="S63" s="200"/>
      <c r="T63" s="200"/>
      <c r="U63" s="200"/>
    </row>
    <row r="64" spans="1:21" s="6" customFormat="1">
      <c r="A64" s="197"/>
      <c r="B64" s="10" t="s">
        <v>70</v>
      </c>
      <c r="C64" s="233">
        <f>IF(C63="Category A",4,IF(C63="Category B",4,IF(C63="Category C",4,IF(C63="Category C(Exempt)",0,""))))</f>
        <v>4</v>
      </c>
      <c r="D64" s="234"/>
      <c r="E64" s="233" t="str">
        <f>IF(E63="Category A",4,IF(E63="Category B",4,IF(E63="Category C",4,IF(E63="Category C(Exempt)",0,""))))</f>
        <v/>
      </c>
      <c r="F64" s="234"/>
      <c r="G64" s="233" t="str">
        <f t="shared" ref="G64" si="4">IF(G63="Category A",4,IF(G63="Category B",4,IF(G63="Category C",4,IF(G63="Category C(Exempt)",0,""))))</f>
        <v/>
      </c>
      <c r="H64" s="234"/>
      <c r="I64" s="200"/>
      <c r="J64" s="200"/>
      <c r="K64" s="200"/>
      <c r="L64" s="200"/>
      <c r="M64" s="200"/>
      <c r="N64" s="200"/>
      <c r="O64" s="200"/>
      <c r="P64" s="200"/>
      <c r="Q64" s="200"/>
      <c r="R64" s="200"/>
      <c r="S64" s="200"/>
      <c r="T64" s="200"/>
      <c r="U64" s="200"/>
    </row>
    <row r="65" spans="1:21" ht="27.75" customHeight="1">
      <c r="A65" s="195" t="s">
        <v>85</v>
      </c>
      <c r="B65" s="201" t="s">
        <v>97</v>
      </c>
      <c r="C65" s="202"/>
      <c r="D65" s="202"/>
      <c r="E65" s="202"/>
      <c r="F65" s="202"/>
      <c r="G65" s="202"/>
      <c r="H65" s="202"/>
      <c r="I65" s="202"/>
      <c r="J65" s="202"/>
      <c r="K65" s="202"/>
      <c r="L65" s="202"/>
      <c r="M65" s="202"/>
      <c r="N65" s="202"/>
      <c r="O65" s="202"/>
      <c r="P65" s="202"/>
      <c r="Q65" s="202"/>
      <c r="R65" s="202"/>
      <c r="S65" s="202"/>
      <c r="T65" s="202"/>
      <c r="U65" s="203"/>
    </row>
    <row r="66" spans="1:21" ht="41.4">
      <c r="A66" s="196"/>
      <c r="B66" s="69" t="s">
        <v>66</v>
      </c>
      <c r="C66" s="235" t="s">
        <v>308</v>
      </c>
      <c r="D66" s="235"/>
      <c r="E66" s="235" t="s">
        <v>51</v>
      </c>
      <c r="F66" s="235"/>
      <c r="G66" s="235" t="s">
        <v>52</v>
      </c>
      <c r="H66" s="235"/>
      <c r="I66" s="76"/>
      <c r="J66" s="76"/>
      <c r="K66" s="76"/>
      <c r="L66" s="76"/>
      <c r="M66" s="76"/>
      <c r="N66" s="76"/>
      <c r="O66" s="76"/>
      <c r="P66" s="76"/>
      <c r="Q66" s="76"/>
      <c r="R66" s="76"/>
      <c r="S66" s="76"/>
      <c r="T66" s="76"/>
      <c r="U66" s="76"/>
    </row>
    <row r="67" spans="1:21">
      <c r="A67" s="196"/>
      <c r="B67" s="8" t="s">
        <v>98</v>
      </c>
      <c r="C67" s="228">
        <v>1</v>
      </c>
      <c r="D67" s="229"/>
      <c r="E67" s="228"/>
      <c r="F67" s="229"/>
      <c r="G67" s="228"/>
      <c r="H67" s="229"/>
      <c r="I67" s="76"/>
      <c r="J67" s="76"/>
      <c r="K67" s="76"/>
      <c r="L67" s="76"/>
      <c r="M67" s="76"/>
      <c r="N67" s="76"/>
      <c r="O67" s="76"/>
      <c r="P67" s="76"/>
      <c r="Q67" s="76"/>
      <c r="R67" s="76"/>
      <c r="S67" s="76"/>
      <c r="T67" s="76"/>
      <c r="U67" s="76"/>
    </row>
    <row r="68" spans="1:21" ht="39" customHeight="1">
      <c r="A68" s="196"/>
      <c r="B68" s="8" t="s">
        <v>71</v>
      </c>
      <c r="C68" s="194">
        <f>IF(C66="Select","",IF(C66="Yes",(3*C67),IF(C66="No",0)))</f>
        <v>3</v>
      </c>
      <c r="D68" s="194"/>
      <c r="E68" s="194" t="str">
        <f t="shared" ref="E68" si="5">IF(E66="Select","",IF(E66="Yes",(3*E67),IF(E66="No",0)))</f>
        <v/>
      </c>
      <c r="F68" s="194"/>
      <c r="G68" s="194" t="str">
        <f t="shared" ref="G68" si="6">IF(G66="Select","",IF(G66="Yes",(3*G67),IF(G66="No",0)))</f>
        <v/>
      </c>
      <c r="H68" s="194"/>
      <c r="I68" s="76"/>
      <c r="J68" s="76"/>
      <c r="K68" s="76"/>
      <c r="L68" s="76"/>
      <c r="M68" s="76"/>
      <c r="N68" s="76"/>
      <c r="O68" s="76"/>
      <c r="P68" s="76"/>
      <c r="Q68" s="76"/>
      <c r="R68" s="76"/>
      <c r="S68" s="76"/>
      <c r="T68" s="76"/>
      <c r="U68" s="76"/>
    </row>
    <row r="69" spans="1:21" ht="27.6">
      <c r="A69" s="196"/>
      <c r="B69" s="8" t="s">
        <v>67</v>
      </c>
      <c r="C69" s="194" t="str">
        <f>IF(C62="Select","",C62)</f>
        <v>G3(w/FB Data Width &lt;= 128-bit )</v>
      </c>
      <c r="D69" s="194"/>
      <c r="E69" s="194" t="str">
        <f t="shared" ref="E69" si="7">IF(E62="Select","",E62)</f>
        <v/>
      </c>
      <c r="F69" s="194"/>
      <c r="G69" s="194" t="str">
        <f t="shared" ref="G69" si="8">IF(G62="Select","",G62)</f>
        <v/>
      </c>
      <c r="H69" s="194"/>
      <c r="I69" s="76"/>
      <c r="J69" s="76"/>
      <c r="K69" s="76"/>
      <c r="L69" s="76"/>
      <c r="M69" s="76"/>
      <c r="N69" s="76"/>
      <c r="O69" s="76"/>
      <c r="P69" s="76"/>
      <c r="Q69" s="76"/>
      <c r="R69" s="76"/>
      <c r="S69" s="76"/>
      <c r="T69" s="76"/>
      <c r="U69" s="76"/>
    </row>
    <row r="70" spans="1:21" ht="41.4">
      <c r="A70" s="196"/>
      <c r="B70" s="8" t="s">
        <v>71</v>
      </c>
      <c r="C70" s="194">
        <f>IF(C55="Stage 1(2014.07.01)",K70,IF(C55="Stage 2(2016.01.01)",L70,""))</f>
        <v>0</v>
      </c>
      <c r="D70" s="194"/>
      <c r="E70" s="194">
        <f>IF(C55="Stage 1(2014.07.01)",M70,IF(C55="Stage 2(2016.01.01)",N70,""))</f>
        <v>0</v>
      </c>
      <c r="F70" s="194"/>
      <c r="G70" s="194">
        <f>IF(C55="Stage 1(2014.07.01)",O70,IF(C55="Stage 2(2016.01.01)",P70,""))</f>
        <v>0</v>
      </c>
      <c r="H70" s="194"/>
      <c r="I70" s="76"/>
      <c r="J70" s="76"/>
      <c r="K70" s="76"/>
      <c r="L70" s="76"/>
      <c r="M70" s="76"/>
      <c r="N70" s="76"/>
      <c r="O70" s="76"/>
      <c r="P70" s="76"/>
      <c r="Q70" s="76"/>
      <c r="R70" s="76"/>
      <c r="S70" s="76"/>
      <c r="T70" s="76"/>
      <c r="U70" s="76"/>
    </row>
    <row r="71" spans="1:21" ht="41.4">
      <c r="A71" s="196"/>
      <c r="B71" s="8" t="s">
        <v>68</v>
      </c>
      <c r="C71" s="227" t="s">
        <v>306</v>
      </c>
      <c r="D71" s="227"/>
      <c r="E71" s="227" t="s">
        <v>51</v>
      </c>
      <c r="F71" s="227"/>
      <c r="G71" s="227" t="s">
        <v>51</v>
      </c>
      <c r="H71" s="227"/>
      <c r="I71" s="76"/>
      <c r="J71" s="76"/>
      <c r="K71" s="76"/>
      <c r="L71" s="76"/>
      <c r="M71" s="76"/>
      <c r="N71" s="76"/>
      <c r="O71" s="76"/>
      <c r="P71" s="76"/>
      <c r="Q71" s="76"/>
      <c r="R71" s="76"/>
      <c r="S71" s="76"/>
      <c r="T71" s="76"/>
      <c r="U71" s="76"/>
    </row>
    <row r="72" spans="1:21" ht="41.4">
      <c r="A72" s="196"/>
      <c r="B72" s="8" t="s">
        <v>71</v>
      </c>
      <c r="C72" s="194">
        <f>IF(C55="Stage 1(2014.07.01)",K72,IF(C55="Stage 2(2016.01.01)",L72,""))</f>
        <v>0</v>
      </c>
      <c r="D72" s="194"/>
      <c r="E72" s="194" t="str">
        <f t="shared" ref="E72" si="9">IF(E55="Stage 1(2014.07.01)",M72,IF(E55="Stage 2(2016.01.01)",N72,""))</f>
        <v/>
      </c>
      <c r="F72" s="194"/>
      <c r="G72" s="194" t="str">
        <f t="shared" ref="G72" si="10">IF(G55="Stage 1(2014.07.01)",O72,IF(G55="Stage 2(2016.01.01)",P72,""))</f>
        <v/>
      </c>
      <c r="H72" s="194"/>
      <c r="I72" s="76"/>
      <c r="J72" s="76"/>
      <c r="K72" s="76"/>
      <c r="L72" s="76"/>
      <c r="M72" s="76"/>
      <c r="N72" s="76"/>
      <c r="O72" s="76"/>
      <c r="P72" s="76"/>
      <c r="Q72" s="76"/>
      <c r="R72" s="76"/>
      <c r="S72" s="76"/>
      <c r="T72" s="76"/>
      <c r="U72" s="76"/>
    </row>
    <row r="73" spans="1:21" ht="41.4">
      <c r="A73" s="196"/>
      <c r="B73" s="8" t="s">
        <v>69</v>
      </c>
      <c r="C73" s="227" t="s">
        <v>307</v>
      </c>
      <c r="D73" s="227"/>
      <c r="E73" s="227" t="s">
        <v>52</v>
      </c>
      <c r="F73" s="227"/>
      <c r="G73" s="227" t="s">
        <v>51</v>
      </c>
      <c r="H73" s="227"/>
      <c r="I73" s="76"/>
      <c r="J73" s="76"/>
      <c r="K73" s="76"/>
      <c r="L73" s="76"/>
      <c r="M73" s="76"/>
      <c r="N73" s="76"/>
      <c r="O73" s="76"/>
      <c r="P73" s="76"/>
      <c r="Q73" s="76"/>
      <c r="R73" s="76"/>
      <c r="S73" s="76"/>
      <c r="T73" s="76"/>
      <c r="U73" s="76"/>
    </row>
    <row r="74" spans="1:21">
      <c r="A74" s="196"/>
      <c r="B74" s="8" t="s">
        <v>98</v>
      </c>
      <c r="C74" s="228"/>
      <c r="D74" s="229"/>
      <c r="E74" s="228"/>
      <c r="F74" s="229"/>
      <c r="G74" s="228"/>
      <c r="H74" s="229"/>
      <c r="I74" s="76"/>
      <c r="J74" s="76"/>
      <c r="K74" s="76"/>
      <c r="L74" s="76"/>
      <c r="M74" s="76"/>
      <c r="N74" s="76"/>
      <c r="O74" s="76"/>
      <c r="P74" s="76"/>
      <c r="Q74" s="76"/>
      <c r="R74" s="76"/>
      <c r="S74" s="76"/>
      <c r="T74" s="76"/>
      <c r="U74" s="76"/>
    </row>
    <row r="75" spans="1:21" ht="41.4">
      <c r="A75" s="196"/>
      <c r="B75" s="8" t="s">
        <v>71</v>
      </c>
      <c r="C75" s="194">
        <f>IF(C73="Select","",IF(C73="Yes",(2.1*C74),IF(C73="No",0)))</f>
        <v>0</v>
      </c>
      <c r="D75" s="194"/>
      <c r="E75" s="194" t="str">
        <f t="shared" ref="E75" si="11">IF(E73="Select","",IF(E73="Yes",(2.1*E74),IF(E73="No",0)))</f>
        <v/>
      </c>
      <c r="F75" s="194"/>
      <c r="G75" s="194" t="str">
        <f t="shared" ref="G75" si="12">IF(G73="Select","",IF(G73="Yes",(2.1*G74),IF(G73="No",0)))</f>
        <v/>
      </c>
      <c r="H75" s="194"/>
      <c r="I75" s="76"/>
      <c r="J75" s="76"/>
      <c r="K75" s="76"/>
      <c r="L75" s="76"/>
      <c r="M75" s="76"/>
      <c r="N75" s="76"/>
      <c r="O75" s="76"/>
      <c r="P75" s="76"/>
      <c r="Q75" s="76"/>
      <c r="R75" s="76"/>
      <c r="S75" s="76"/>
      <c r="T75" s="76"/>
      <c r="U75" s="76"/>
    </row>
    <row r="76" spans="1:21" ht="27.6">
      <c r="A76" s="196"/>
      <c r="B76" s="8" t="s">
        <v>100</v>
      </c>
      <c r="C76" s="194">
        <f>IF(C61=0,"",C61)</f>
        <v>16</v>
      </c>
      <c r="D76" s="194"/>
      <c r="E76" s="194" t="str">
        <f t="shared" ref="E76" si="13">IF(E61=0,"",E61)</f>
        <v/>
      </c>
      <c r="F76" s="194"/>
      <c r="G76" s="194" t="str">
        <f t="shared" ref="G76" si="14">IF(G61=0,"",G61)</f>
        <v/>
      </c>
      <c r="H76" s="194"/>
      <c r="I76" s="76"/>
      <c r="J76" s="76"/>
      <c r="K76" s="76"/>
      <c r="L76" s="76"/>
      <c r="M76" s="76"/>
      <c r="N76" s="76"/>
      <c r="O76" s="76"/>
      <c r="P76" s="76"/>
      <c r="Q76" s="76"/>
      <c r="R76" s="76"/>
      <c r="S76" s="76"/>
      <c r="T76" s="76"/>
      <c r="U76" s="76"/>
    </row>
    <row r="77" spans="1:21" ht="55.2">
      <c r="A77" s="197"/>
      <c r="B77" s="8" t="s">
        <v>99</v>
      </c>
      <c r="C77" s="230">
        <f>IF(C64="","",IF(C64=4,IF(C76&gt;C64,((C76-4)*0.4),0)))</f>
        <v>4.8000000000000007</v>
      </c>
      <c r="D77" s="230"/>
      <c r="E77" s="230" t="str">
        <f t="shared" ref="E77" si="15">IF(E64="","",IF(E64=4,IF(E76&gt;E64,((E76-4)*0.4),0)))</f>
        <v/>
      </c>
      <c r="F77" s="230"/>
      <c r="G77" s="230" t="str">
        <f t="shared" ref="G77" si="16">IF(G64="","",IF(G64=4,IF(G76&gt;G64,((G76-4)*0.4),0)))</f>
        <v/>
      </c>
      <c r="H77" s="230"/>
      <c r="I77" s="76"/>
      <c r="J77" s="76"/>
      <c r="K77" s="76"/>
      <c r="L77" s="76"/>
      <c r="M77" s="76"/>
      <c r="N77" s="76"/>
      <c r="O77" s="76"/>
      <c r="P77" s="76"/>
      <c r="Q77" s="76"/>
      <c r="R77" s="76"/>
      <c r="S77" s="76"/>
      <c r="T77" s="76"/>
      <c r="U77" s="76"/>
    </row>
    <row r="78" spans="1:21" ht="27.6">
      <c r="A78" s="195" t="s">
        <v>90</v>
      </c>
      <c r="B78" s="13" t="s">
        <v>46</v>
      </c>
      <c r="C78" s="204">
        <v>0.27</v>
      </c>
      <c r="D78" s="204"/>
      <c r="E78" s="204"/>
      <c r="F78" s="204"/>
      <c r="G78" s="204"/>
      <c r="H78" s="204"/>
      <c r="I78" s="76"/>
      <c r="J78" s="76"/>
      <c r="K78" s="76"/>
      <c r="L78" s="76"/>
      <c r="M78" s="76"/>
      <c r="N78" s="76"/>
      <c r="O78" s="76"/>
      <c r="P78" s="76"/>
      <c r="Q78" s="76"/>
      <c r="R78" s="76"/>
      <c r="S78" s="76"/>
      <c r="T78" s="76"/>
      <c r="U78" s="76"/>
    </row>
    <row r="79" spans="1:21" ht="27.6">
      <c r="A79" s="196"/>
      <c r="B79" s="13" t="s">
        <v>78</v>
      </c>
      <c r="C79" s="204">
        <v>0.52</v>
      </c>
      <c r="D79" s="204"/>
      <c r="E79" s="204"/>
      <c r="F79" s="204"/>
      <c r="G79" s="204"/>
      <c r="H79" s="204"/>
      <c r="I79" s="76"/>
      <c r="J79" s="76"/>
      <c r="K79" s="76"/>
      <c r="L79" s="76"/>
      <c r="M79" s="76"/>
      <c r="N79" s="76"/>
      <c r="O79" s="76"/>
      <c r="P79" s="76"/>
      <c r="Q79" s="76"/>
      <c r="R79" s="76"/>
      <c r="S79" s="76"/>
      <c r="T79" s="76"/>
      <c r="U79" s="76"/>
    </row>
    <row r="80" spans="1:21" ht="27.6">
      <c r="A80" s="196"/>
      <c r="B80" s="13" t="s">
        <v>79</v>
      </c>
      <c r="C80" s="204">
        <v>0.53</v>
      </c>
      <c r="D80" s="204"/>
      <c r="E80" s="204"/>
      <c r="F80" s="204"/>
      <c r="G80" s="204"/>
      <c r="H80" s="204"/>
      <c r="I80" s="76"/>
      <c r="J80" s="76"/>
      <c r="K80" s="76"/>
      <c r="L80" s="76"/>
      <c r="M80" s="76"/>
      <c r="N80" s="76"/>
      <c r="O80" s="76"/>
      <c r="P80" s="76"/>
      <c r="Q80" s="76"/>
      <c r="R80" s="76"/>
      <c r="S80" s="76"/>
      <c r="T80" s="76"/>
      <c r="U80" s="76"/>
    </row>
    <row r="81" spans="1:21" ht="27.6">
      <c r="A81" s="196"/>
      <c r="B81" s="13" t="s">
        <v>80</v>
      </c>
      <c r="C81" s="204">
        <v>0.65</v>
      </c>
      <c r="D81" s="204"/>
      <c r="E81" s="204"/>
      <c r="F81" s="204"/>
      <c r="G81" s="204"/>
      <c r="H81" s="204"/>
      <c r="I81" s="76"/>
      <c r="J81" s="76"/>
      <c r="K81" s="76"/>
      <c r="L81" s="76"/>
      <c r="M81" s="76"/>
      <c r="N81" s="76"/>
      <c r="O81" s="76"/>
      <c r="P81" s="76"/>
      <c r="Q81" s="76"/>
      <c r="R81" s="76"/>
      <c r="S81" s="76"/>
      <c r="T81" s="76"/>
      <c r="U81" s="76"/>
    </row>
    <row r="82" spans="1:21" ht="27.6">
      <c r="A82" s="196"/>
      <c r="B82" s="13" t="s">
        <v>81</v>
      </c>
      <c r="C82" s="204">
        <v>0.73</v>
      </c>
      <c r="D82" s="204"/>
      <c r="E82" s="204"/>
      <c r="F82" s="204"/>
      <c r="G82" s="204"/>
      <c r="H82" s="204"/>
      <c r="I82" s="76"/>
      <c r="J82" s="76"/>
      <c r="K82" s="76"/>
      <c r="L82" s="76"/>
      <c r="M82" s="76"/>
      <c r="N82" s="76"/>
      <c r="O82" s="76"/>
      <c r="P82" s="76"/>
      <c r="Q82" s="76"/>
      <c r="R82" s="76"/>
      <c r="S82" s="76"/>
      <c r="T82" s="76"/>
      <c r="U82" s="76"/>
    </row>
    <row r="83" spans="1:21">
      <c r="A83" s="196"/>
      <c r="B83" s="13" t="s">
        <v>82</v>
      </c>
      <c r="C83" s="204">
        <v>13.75</v>
      </c>
      <c r="D83" s="204"/>
      <c r="E83" s="204"/>
      <c r="F83" s="204"/>
      <c r="G83" s="204"/>
      <c r="H83" s="204"/>
      <c r="I83" s="76"/>
      <c r="J83" s="76"/>
      <c r="K83" s="76"/>
      <c r="L83" s="76"/>
      <c r="M83" s="76"/>
      <c r="N83" s="76"/>
      <c r="O83" s="76"/>
      <c r="P83" s="76"/>
      <c r="Q83" s="76"/>
      <c r="R83" s="76"/>
      <c r="S83" s="76"/>
      <c r="T83" s="76"/>
      <c r="U83" s="76"/>
    </row>
    <row r="84" spans="1:21" ht="27.6">
      <c r="A84" s="196"/>
      <c r="B84" s="20" t="s">
        <v>113</v>
      </c>
      <c r="C84" s="233" t="str">
        <f>IF(OR(C78=0,C79=0,C80=0,C81=0,C82=0),"Data Checking ...",IF(AND(C78&lt;=0.5,C79&lt;=1,OR(C80="N/A",C80="NA",C80="N.A.",C80="Not apply",C80&lt;=1.7),C81&lt;=3,OR(C82="N/A",C82="N/A",C82="NA",C80="N.A.",C82="Not apply",C82&lt;=3.7)),"Compliance","False"))</f>
        <v>Compliance</v>
      </c>
      <c r="D84" s="234"/>
      <c r="E84" s="233" t="str">
        <f t="shared" ref="E84" si="17">IF(OR(E78=0,E79=0,E80=0,E81=0,E82=0),"Data Checking ...",IF(AND(E78&lt;=0.5,E79&lt;=1,OR(E80="N/A",E80="NA",E80="N.A.",E80="Not apply",E80&lt;=1.7),E81&lt;=3,OR(E82="N/A",E82="N/A",E82="NA",E80="N.A.",E82="Not apply",E82&lt;=3.7)),"Compliance","False"))</f>
        <v>Data Checking ...</v>
      </c>
      <c r="F84" s="234"/>
      <c r="G84" s="233" t="str">
        <f t="shared" ref="G84" si="18">IF(OR(G78=0,G79=0,G80=0,G81=0,G82=0),"Data Checking ...",IF(AND(G78&lt;=0.5,G79&lt;=1,OR(G80="N/A",G80="NA",G80="N.A.",G80="Not apply",G80&lt;=1.7),G81&lt;=3,OR(G82="N/A",G82="N/A",G82="NA",G80="N.A.",G82="Not apply",G82&lt;=3.7)),"Compliance","False"))</f>
        <v>Data Checking ...</v>
      </c>
      <c r="H84" s="234"/>
      <c r="I84" s="76"/>
      <c r="J84" s="76"/>
      <c r="K84" s="74" t="s">
        <v>292</v>
      </c>
      <c r="L84" s="74" t="s">
        <v>293</v>
      </c>
      <c r="M84" s="74" t="s">
        <v>292</v>
      </c>
      <c r="N84" s="74" t="s">
        <v>293</v>
      </c>
      <c r="O84" s="74" t="s">
        <v>292</v>
      </c>
      <c r="P84" s="74" t="s">
        <v>293</v>
      </c>
      <c r="Q84" s="74" t="s">
        <v>292</v>
      </c>
      <c r="R84" s="74" t="s">
        <v>293</v>
      </c>
      <c r="S84" s="76"/>
      <c r="T84" s="76"/>
      <c r="U84" s="76"/>
    </row>
    <row r="85" spans="1:21" ht="27.6">
      <c r="A85" s="196"/>
      <c r="B85" s="8" t="s">
        <v>86</v>
      </c>
      <c r="C85" s="230" t="str">
        <f>IF(C55="Stage 1(2014.07.01)",K85,IF(C55="Stage 2(2016.01.01)",L85,""))</f>
        <v>48</v>
      </c>
      <c r="D85" s="230"/>
      <c r="E85" s="230" t="str">
        <f t="shared" ref="E85" si="19">IF(E55="Stage 1(2014.07.01)",M85,IF(E55="Stage 2(2016.01.01)",N85,""))</f>
        <v/>
      </c>
      <c r="F85" s="230"/>
      <c r="G85" s="230" t="str">
        <f t="shared" ref="G85" si="20">IF(G55="Stage 1(2014.07.01)",O85,IF(G55="Stage 2(2016.01.01)",P85,""))</f>
        <v/>
      </c>
      <c r="H85" s="230"/>
      <c r="I85" s="76"/>
      <c r="J85" s="76"/>
      <c r="K85" s="75" t="str">
        <f>IF(C63="Category A","36",IF(C63="Category B","48",IF(C63="Category C","80.5","")))</f>
        <v>48</v>
      </c>
      <c r="L85" s="75" t="str">
        <f>IF(C63="Category A","27",IF(C63="Category B","36",IF(C63="Category C","60.5","")))</f>
        <v>36</v>
      </c>
      <c r="M85" s="75" t="str">
        <f>IF(E63="Category A","36",IF(E63="Category B","48",IF(E63="Category C","80.5","0")))</f>
        <v>0</v>
      </c>
      <c r="N85" s="75" t="str">
        <f>IF(E63="Category A","27",IF(E63="Category B","36",IF(E63="Category C","60.5","0")))</f>
        <v>0</v>
      </c>
      <c r="O85" s="75" t="str">
        <f>IF(G63="Category A","36",IF(G63="Category B","48",IF(G63="Category C","80.5","0")))</f>
        <v>0</v>
      </c>
      <c r="P85" s="75" t="str">
        <f>IF(G63="Category A","27",IF(G63="Category B","36",IF(G63="Category C","60.5","0")))</f>
        <v>0</v>
      </c>
      <c r="Q85" s="75" t="str">
        <f>IF(I63="Category A","36",IF(I63="Category B","48",IF(I63="Category C","80.5","0")))</f>
        <v>0</v>
      </c>
      <c r="R85" s="75" t="str">
        <f>IF(I63="Category A","27",IF(I63="Category B","36",IF(I63="Category C","60.5","0")))</f>
        <v>0</v>
      </c>
      <c r="S85" s="76"/>
      <c r="T85" s="76"/>
      <c r="U85" s="76"/>
    </row>
    <row r="86" spans="1:21" ht="27.6">
      <c r="A86" s="196"/>
      <c r="B86" s="8" t="s">
        <v>87</v>
      </c>
      <c r="C86" s="231">
        <f>SUM(IF(C68="",0,VALUE(C68)),IF(C70="",0,VALUE(C70)),IF(C72="",0,VALUE(C72)),IF(C75="",0,VALUE(C75)),IF(C77="",0,VALUE(C77)))</f>
        <v>7.8000000000000007</v>
      </c>
      <c r="D86" s="232"/>
      <c r="E86" s="231">
        <f t="shared" ref="E86" si="21">SUM(IF(E68="",0,VALUE(E68)),IF(E70="",0,VALUE(E70)),IF(E72="",0,VALUE(E72)),IF(E75="",0,VALUE(E75)),IF(E77="",0,VALUE(E77)))</f>
        <v>0</v>
      </c>
      <c r="F86" s="232"/>
      <c r="G86" s="231">
        <f t="shared" ref="G86" si="22">SUM(IF(G68="",0,VALUE(G68)),IF(G70="",0,VALUE(G70)),IF(G72="",0,VALUE(G72)),IF(G75="",0,VALUE(G75)),IF(G77="",0,VALUE(G77)))</f>
        <v>0</v>
      </c>
      <c r="H86" s="232"/>
      <c r="I86" s="76"/>
      <c r="J86" s="76"/>
      <c r="K86" s="76"/>
      <c r="L86" s="76"/>
      <c r="M86" s="76"/>
      <c r="N86" s="76"/>
      <c r="O86" s="76"/>
      <c r="P86" s="76"/>
      <c r="Q86" s="76"/>
      <c r="R86" s="76"/>
      <c r="S86" s="76"/>
      <c r="T86" s="76"/>
      <c r="U86" s="76"/>
    </row>
    <row r="87" spans="1:21" ht="45" customHeight="1">
      <c r="A87" s="196"/>
      <c r="B87" s="8" t="s">
        <v>89</v>
      </c>
      <c r="C87" s="230">
        <f>IF(OR(C85="",C86=""),"",(C85+C86))</f>
        <v>55.8</v>
      </c>
      <c r="D87" s="230"/>
      <c r="E87" s="230" t="str">
        <f t="shared" ref="E87" si="23">IF(OR(E85="",E86=""),"",(E85+E86))</f>
        <v/>
      </c>
      <c r="F87" s="230"/>
      <c r="G87" s="230" t="str">
        <f t="shared" ref="G87" si="24">IF(OR(G85="",G86=""),"",(G85+G86))</f>
        <v/>
      </c>
      <c r="H87" s="230"/>
      <c r="I87" s="76"/>
      <c r="J87" s="76"/>
      <c r="K87" s="76"/>
      <c r="L87" s="76"/>
      <c r="M87" s="76"/>
      <c r="N87" s="76"/>
      <c r="O87" s="76"/>
      <c r="P87" s="76"/>
      <c r="Q87" s="76"/>
      <c r="R87" s="76"/>
      <c r="S87" s="76"/>
      <c r="T87" s="76"/>
      <c r="U87" s="76"/>
    </row>
    <row r="88" spans="1:21" ht="27.6">
      <c r="A88" s="196"/>
      <c r="B88" s="8" t="s">
        <v>88</v>
      </c>
      <c r="C88" s="230">
        <f>IF(AND(C46="Select",C47="Select"),"WOL Selection",8.76*(0.6*IF(C47="Yes",C80,C79)+0.1*IF(C46="Yes",C82,C81)+0.3*C83))</f>
        <v>39.560159999999996</v>
      </c>
      <c r="D88" s="230"/>
      <c r="E88" s="230" t="str">
        <f t="shared" ref="E88" si="25">IF(AND(E46="Select",E47="Select"),"WOL Selection",8.76*(0.6*IF(E47="Yes",E80,E79)+0.1*IF(E46="Yes",E82,E81)+0.3*E83))</f>
        <v>WOL Selection</v>
      </c>
      <c r="F88" s="230"/>
      <c r="G88" s="230" t="str">
        <f t="shared" ref="G88" si="26">IF(AND(G46="Select",G47="Select"),"WOL Selection",8.76*(0.6*IF(G47="Yes",G80,G79)+0.1*IF(G46="Yes",G82,G81)+0.3*G83))</f>
        <v>WOL Selection</v>
      </c>
      <c r="H88" s="230"/>
      <c r="I88" s="76"/>
      <c r="J88" s="76"/>
      <c r="K88" s="76"/>
      <c r="L88" s="76"/>
      <c r="M88" s="76"/>
      <c r="N88" s="76"/>
      <c r="O88" s="76"/>
      <c r="P88" s="76"/>
      <c r="Q88" s="76"/>
      <c r="R88" s="76"/>
      <c r="S88" s="76"/>
      <c r="T88" s="76"/>
      <c r="U88" s="76"/>
    </row>
    <row r="89" spans="1:21" ht="38.25" customHeight="1">
      <c r="A89" s="196"/>
      <c r="B89" s="19" t="s">
        <v>115</v>
      </c>
      <c r="C89" s="198" t="str">
        <f>IF(OR(AND(C83&lt;6,C83&gt;0),AND('General Information'!E69&lt;9,'General Information'!E69&gt;0)),"Out of Lot 3 Scope (Idle power &lt;6W or Viewable diagonal screen size &lt;9 inches)",IF(OR(C85="",C86="",C87="",OR(C88="",C88="WOL Selection"),C53="Select")," Data Checking ...",IF(OR(C63="Category C(Exempt)",C53="Exempt"),"Exempt",IF(AND(C87&gt;=C88,C53="Meet"),"Compliance","False"))))</f>
        <v>Compliance</v>
      </c>
      <c r="D89" s="198"/>
      <c r="E89" s="198" t="str">
        <f>IF(OR(AND(E83&lt;6,E83&gt;0),AND('General Information'!G69&lt;9,'General Information'!G69&gt;0)),"Out of Lot 3 Scope (Idle power &lt;6W or Viewable diagonal screen size &lt;9 inches)",IF(OR(E85="",E86="",E87="",OR(E88="",E88="WOL Selection"),E53="Select")," Data Checking ...",IF(OR(E63="Category C(Exempt)",E53="Exempt"),"Exempt",IF(AND(E87&gt;=E88,E53="Meet"),"Compliance","False"))))</f>
        <v xml:space="preserve"> Data Checking ...</v>
      </c>
      <c r="F89" s="198"/>
      <c r="G89" s="198" t="str">
        <f>IF(OR(AND(G83&lt;6,G83&gt;0),AND('General Information'!I69&lt;9,'General Information'!I69&gt;0)),"Out of Lot 3 Scope (Idle power &lt;6W or Viewable diagonal screen size &lt;9 inches)",IF(OR(G85="",G86="",G87="",OR(G88="",G88="WOL Selection"),G53="Select")," Data Checking ...",IF(OR(G63="Category C(Exempt)",G53="Exempt"),"Exempt",IF(AND(G87&gt;=G88,G53="Meet"),"Compliance","False"))))</f>
        <v xml:space="preserve"> Data Checking ...</v>
      </c>
      <c r="H89" s="198"/>
      <c r="I89" s="76"/>
      <c r="J89" s="76"/>
      <c r="K89" s="76"/>
      <c r="L89" s="76"/>
      <c r="M89" s="76"/>
      <c r="N89" s="76"/>
      <c r="O89" s="76"/>
      <c r="P89" s="76"/>
      <c r="Q89" s="76"/>
      <c r="R89" s="76"/>
      <c r="S89" s="76"/>
      <c r="T89" s="76"/>
      <c r="U89" s="76"/>
    </row>
    <row r="90" spans="1:21" ht="38.25" customHeight="1">
      <c r="A90" s="197"/>
      <c r="B90" s="19" t="s">
        <v>114</v>
      </c>
      <c r="C90" s="194" t="str">
        <f>IF(C89="Out of Lot 3 Scope (Idle power &lt;6W or Viewable diagonal screen size &lt;9 inches)","Out of Lot 3 Scope (Idle power &lt;6W or Viewable diagonal screen size &lt;9 inches)",IF(AND(C84="Compliance",C89="Compliance"),"Compliance",IF(AND(C84="False",C89="Compliance"),"False",IF(AND(C84="Compliance",C89="False"),"False",IF(AND(C84="False",C89="False"),"False",IF(OR(C63="Category C(Exempt)",C53="Exempt"),"ErP Lot 3 exempt","Data Checking ..."))))))</f>
        <v>Compliance</v>
      </c>
      <c r="D90" s="194"/>
      <c r="E90" s="194" t="str">
        <f t="shared" ref="E90" si="27">IF(E89="Out of Lot 3 Scope (Idle power &lt;6W or Viewable diagonal screen size &lt;9 inches)","Out of Lot 3 Scope (Idle power &lt;6W or Viewable diagonal screen size &lt;9 inches)",IF(AND(E84="Compliance",E89="Compliance"),"Compliance",IF(AND(E84="False",E89="Compliance"),"False",IF(AND(E84="Compliance",E89="False"),"False",IF(AND(E84="False",E89="False"),"False",IF(OR(E63="Category C(Exempt)",E53="Exempt"),"ErP Lot 3 exempt","Data Checking ..."))))))</f>
        <v>Data Checking ...</v>
      </c>
      <c r="F90" s="194"/>
      <c r="G90" s="194" t="str">
        <f t="shared" ref="G90" si="28">IF(G89="Out of Lot 3 Scope (Idle power &lt;6W or Viewable diagonal screen size &lt;9 inches)","Out of Lot 3 Scope (Idle power &lt;6W or Viewable diagonal screen size &lt;9 inches)",IF(AND(G84="Compliance",G89="Compliance"),"Compliance",IF(AND(G84="False",G89="Compliance"),"False",IF(AND(G84="Compliance",G89="False"),"False",IF(AND(G84="False",G89="False"),"False",IF(OR(G63="Category C(Exempt)",G53="Exempt"),"ErP Lot 3 exempt","Data Checking ..."))))))</f>
        <v>Data Checking ...</v>
      </c>
      <c r="H90" s="194"/>
      <c r="I90" s="76"/>
      <c r="J90" s="76"/>
      <c r="K90" s="76"/>
      <c r="L90" s="76"/>
      <c r="M90" s="76"/>
      <c r="N90" s="76"/>
      <c r="O90" s="76"/>
      <c r="P90" s="76"/>
      <c r="Q90" s="76"/>
      <c r="R90" s="76"/>
      <c r="S90" s="76"/>
      <c r="T90" s="76"/>
      <c r="U90" s="76"/>
    </row>
    <row r="98" spans="5:5">
      <c r="E98" s="6" t="s">
        <v>260</v>
      </c>
    </row>
  </sheetData>
  <sheetProtection password="F33E" sheet="1" objects="1" scenarios="1" formatCells="0" selectLockedCells="1"/>
  <mergeCells count="253">
    <mergeCell ref="A12:B12"/>
    <mergeCell ref="C12:D12"/>
    <mergeCell ref="H12:I12"/>
    <mergeCell ref="C50:D50"/>
    <mergeCell ref="E50:F50"/>
    <mergeCell ref="G50:H50"/>
    <mergeCell ref="C51:D51"/>
    <mergeCell ref="E51:F51"/>
    <mergeCell ref="G51:H51"/>
    <mergeCell ref="A50:B51"/>
    <mergeCell ref="A35:B35"/>
    <mergeCell ref="C35:D35"/>
    <mergeCell ref="E35:F35"/>
    <mergeCell ref="G35:H35"/>
    <mergeCell ref="A36:B36"/>
    <mergeCell ref="C36:D36"/>
    <mergeCell ref="E36:F36"/>
    <mergeCell ref="G36:H36"/>
    <mergeCell ref="A37:B37"/>
    <mergeCell ref="C37:D37"/>
    <mergeCell ref="E37:F37"/>
    <mergeCell ref="G37:H37"/>
    <mergeCell ref="A38:B38"/>
    <mergeCell ref="A13:B13"/>
    <mergeCell ref="A8:D9"/>
    <mergeCell ref="E8:E9"/>
    <mergeCell ref="F8:G8"/>
    <mergeCell ref="H8:I8"/>
    <mergeCell ref="H9:I9"/>
    <mergeCell ref="A10:B10"/>
    <mergeCell ref="C10:D10"/>
    <mergeCell ref="H10:I10"/>
    <mergeCell ref="A11:B11"/>
    <mergeCell ref="C11:D11"/>
    <mergeCell ref="H11:I11"/>
    <mergeCell ref="C13:D13"/>
    <mergeCell ref="H13:I13"/>
    <mergeCell ref="A16:B16"/>
    <mergeCell ref="E13:G13"/>
    <mergeCell ref="A34:B34"/>
    <mergeCell ref="C34:D34"/>
    <mergeCell ref="E34:F34"/>
    <mergeCell ref="G34:H34"/>
    <mergeCell ref="A33:B33"/>
    <mergeCell ref="C33:D33"/>
    <mergeCell ref="E33:F33"/>
    <mergeCell ref="G33:H33"/>
    <mergeCell ref="A23:B23"/>
    <mergeCell ref="A27:B27"/>
    <mergeCell ref="A28:A30"/>
    <mergeCell ref="A26:B26"/>
    <mergeCell ref="A22:B22"/>
    <mergeCell ref="A17:B17"/>
    <mergeCell ref="A18:B18"/>
    <mergeCell ref="A19:B19"/>
    <mergeCell ref="A20:B20"/>
    <mergeCell ref="A21:B21"/>
    <mergeCell ref="A32:U32"/>
    <mergeCell ref="I33:U51"/>
    <mergeCell ref="C38:D38"/>
    <mergeCell ref="E38:F38"/>
    <mergeCell ref="G38:H38"/>
    <mergeCell ref="A39:B39"/>
    <mergeCell ref="C39:D39"/>
    <mergeCell ref="E39:F39"/>
    <mergeCell ref="G39:H39"/>
    <mergeCell ref="A40:B40"/>
    <mergeCell ref="C40:D40"/>
    <mergeCell ref="E40:F40"/>
    <mergeCell ref="G40:H40"/>
    <mergeCell ref="A41:B41"/>
    <mergeCell ref="C41:D41"/>
    <mergeCell ref="E41:F41"/>
    <mergeCell ref="G41:H41"/>
    <mergeCell ref="A42:B42"/>
    <mergeCell ref="C42:D42"/>
    <mergeCell ref="E42:F42"/>
    <mergeCell ref="G42:H42"/>
    <mergeCell ref="A43:B43"/>
    <mergeCell ref="C43:D43"/>
    <mergeCell ref="E43:F43"/>
    <mergeCell ref="G43:H43"/>
    <mergeCell ref="A44:B44"/>
    <mergeCell ref="C44:D44"/>
    <mergeCell ref="E44:F44"/>
    <mergeCell ref="G44:H44"/>
    <mergeCell ref="A47:B47"/>
    <mergeCell ref="C47:D47"/>
    <mergeCell ref="E47:F47"/>
    <mergeCell ref="G47:H47"/>
    <mergeCell ref="A46:B46"/>
    <mergeCell ref="C46:D46"/>
    <mergeCell ref="E46:F46"/>
    <mergeCell ref="G46:H46"/>
    <mergeCell ref="A45:B45"/>
    <mergeCell ref="C45:D45"/>
    <mergeCell ref="E45:F45"/>
    <mergeCell ref="G45:H45"/>
    <mergeCell ref="E58:F58"/>
    <mergeCell ref="G58:H58"/>
    <mergeCell ref="A48:B48"/>
    <mergeCell ref="C48:D48"/>
    <mergeCell ref="E48:F48"/>
    <mergeCell ref="G48:H48"/>
    <mergeCell ref="A49:B49"/>
    <mergeCell ref="C49:D49"/>
    <mergeCell ref="E49:F49"/>
    <mergeCell ref="G49:H49"/>
    <mergeCell ref="A54:B54"/>
    <mergeCell ref="C54:D54"/>
    <mergeCell ref="E54:F54"/>
    <mergeCell ref="G54:H54"/>
    <mergeCell ref="C53:D53"/>
    <mergeCell ref="E53:F53"/>
    <mergeCell ref="G53:H53"/>
    <mergeCell ref="A52:B53"/>
    <mergeCell ref="A55:B55"/>
    <mergeCell ref="C55:D55"/>
    <mergeCell ref="E55:F55"/>
    <mergeCell ref="G55:H55"/>
    <mergeCell ref="A56:A64"/>
    <mergeCell ref="C56:D56"/>
    <mergeCell ref="C73:D73"/>
    <mergeCell ref="E73:F73"/>
    <mergeCell ref="C63:D63"/>
    <mergeCell ref="E63:F63"/>
    <mergeCell ref="G63:H63"/>
    <mergeCell ref="C64:D64"/>
    <mergeCell ref="E64:F64"/>
    <mergeCell ref="G64:H64"/>
    <mergeCell ref="C61:D61"/>
    <mergeCell ref="E61:F61"/>
    <mergeCell ref="G61:H61"/>
    <mergeCell ref="C62:D62"/>
    <mergeCell ref="E62:F62"/>
    <mergeCell ref="G62:H62"/>
    <mergeCell ref="C67:D67"/>
    <mergeCell ref="E67:F67"/>
    <mergeCell ref="G67:H67"/>
    <mergeCell ref="G73:H73"/>
    <mergeCell ref="C75:D75"/>
    <mergeCell ref="E75:F75"/>
    <mergeCell ref="G75:H75"/>
    <mergeCell ref="A65:A77"/>
    <mergeCell ref="C66:D66"/>
    <mergeCell ref="E66:F66"/>
    <mergeCell ref="G66:H66"/>
    <mergeCell ref="C68:D68"/>
    <mergeCell ref="E68:F68"/>
    <mergeCell ref="G68:H68"/>
    <mergeCell ref="C74:D74"/>
    <mergeCell ref="E74:F74"/>
    <mergeCell ref="G74:H74"/>
    <mergeCell ref="C71:D71"/>
    <mergeCell ref="E71:F71"/>
    <mergeCell ref="C76:D76"/>
    <mergeCell ref="E76:F76"/>
    <mergeCell ref="G76:H76"/>
    <mergeCell ref="C69:D69"/>
    <mergeCell ref="E69:F69"/>
    <mergeCell ref="G69:H69"/>
    <mergeCell ref="C70:D70"/>
    <mergeCell ref="E70:F70"/>
    <mergeCell ref="C77:D77"/>
    <mergeCell ref="E77:F77"/>
    <mergeCell ref="G77:H77"/>
    <mergeCell ref="C78:D78"/>
    <mergeCell ref="E78:F78"/>
    <mergeCell ref="G78:H78"/>
    <mergeCell ref="C79:D79"/>
    <mergeCell ref="E79:F79"/>
    <mergeCell ref="G79:H79"/>
    <mergeCell ref="C80:D80"/>
    <mergeCell ref="E80:F80"/>
    <mergeCell ref="G82:H82"/>
    <mergeCell ref="C85:D85"/>
    <mergeCell ref="E85:F85"/>
    <mergeCell ref="G85:H85"/>
    <mergeCell ref="C83:D83"/>
    <mergeCell ref="E83:F83"/>
    <mergeCell ref="G84:H84"/>
    <mergeCell ref="G80:H80"/>
    <mergeCell ref="C81:D81"/>
    <mergeCell ref="E81:F81"/>
    <mergeCell ref="G81:H81"/>
    <mergeCell ref="S8:U13"/>
    <mergeCell ref="A15:U15"/>
    <mergeCell ref="C16:U16"/>
    <mergeCell ref="C17:U17"/>
    <mergeCell ref="C18:U18"/>
    <mergeCell ref="C19:U19"/>
    <mergeCell ref="C20:U20"/>
    <mergeCell ref="G71:H71"/>
    <mergeCell ref="C72:D72"/>
    <mergeCell ref="E72:F72"/>
    <mergeCell ref="G72:H72"/>
    <mergeCell ref="G70:H70"/>
    <mergeCell ref="E56:F56"/>
    <mergeCell ref="G56:H56"/>
    <mergeCell ref="C59:D59"/>
    <mergeCell ref="E59:F59"/>
    <mergeCell ref="G59:H59"/>
    <mergeCell ref="C60:D60"/>
    <mergeCell ref="E60:F60"/>
    <mergeCell ref="G60:H60"/>
    <mergeCell ref="C57:D57"/>
    <mergeCell ref="E57:F57"/>
    <mergeCell ref="G57:H57"/>
    <mergeCell ref="C58:D58"/>
    <mergeCell ref="A1:U1"/>
    <mergeCell ref="C3:U3"/>
    <mergeCell ref="C4:U4"/>
    <mergeCell ref="C5:U5"/>
    <mergeCell ref="C6:U6"/>
    <mergeCell ref="C2:U2"/>
    <mergeCell ref="A2:B2"/>
    <mergeCell ref="A3:B3"/>
    <mergeCell ref="A4:B4"/>
    <mergeCell ref="A5:B5"/>
    <mergeCell ref="A6:B6"/>
    <mergeCell ref="C21:U21"/>
    <mergeCell ref="C22:U22"/>
    <mergeCell ref="C23:U23"/>
    <mergeCell ref="A25:U25"/>
    <mergeCell ref="C26:U26"/>
    <mergeCell ref="C27:U27"/>
    <mergeCell ref="C28:U28"/>
    <mergeCell ref="C29:U29"/>
    <mergeCell ref="C30:U30"/>
    <mergeCell ref="C90:D90"/>
    <mergeCell ref="E90:F90"/>
    <mergeCell ref="G90:H90"/>
    <mergeCell ref="A78:A90"/>
    <mergeCell ref="C89:D89"/>
    <mergeCell ref="E89:F89"/>
    <mergeCell ref="G89:H89"/>
    <mergeCell ref="C52:U52"/>
    <mergeCell ref="I53:U64"/>
    <mergeCell ref="B65:U65"/>
    <mergeCell ref="C87:D87"/>
    <mergeCell ref="E87:F87"/>
    <mergeCell ref="G87:H87"/>
    <mergeCell ref="C88:D88"/>
    <mergeCell ref="E88:F88"/>
    <mergeCell ref="G88:H88"/>
    <mergeCell ref="C82:D82"/>
    <mergeCell ref="C86:D86"/>
    <mergeCell ref="E86:F86"/>
    <mergeCell ref="G86:H86"/>
    <mergeCell ref="G83:H83"/>
    <mergeCell ref="C84:D84"/>
    <mergeCell ref="E84:F84"/>
    <mergeCell ref="E82:F82"/>
  </mergeCells>
  <phoneticPr fontId="3" type="noConversion"/>
  <dataValidations count="8">
    <dataValidation type="list" allowBlank="1" showInputMessage="1" showErrorMessage="1" sqref="C71:H71">
      <formula1>"Select,N/A,G1,G2,G3,G4,G5,G6,G7"</formula1>
    </dataValidation>
    <dataValidation type="list" allowBlank="1" showInputMessage="1" showErrorMessage="1" sqref="C73:H73 C50:H50 C66:H66">
      <formula1>"Select,Yes,No"</formula1>
    </dataValidation>
    <dataValidation type="list" allowBlank="1" showInputMessage="1" showErrorMessage="1" sqref="C55:H55">
      <formula1>"Select,Stage 1(2014.07.01),Stage 2(2016.01.01)"</formula1>
    </dataValidation>
    <dataValidation type="list" allowBlank="1" showInputMessage="1" showErrorMessage="1" sqref="G54 E54 C54">
      <formula1>"Select,Level V,Level VI"</formula1>
    </dataValidation>
    <dataValidation type="list" allowBlank="1" showInputMessage="1" showErrorMessage="1" sqref="C53 E53 G53">
      <formula1>"Select,Meet,Not Meet,Exempt"</formula1>
    </dataValidation>
    <dataValidation type="list" allowBlank="1" showInputMessage="1" showErrorMessage="1" sqref="C46:H47">
      <formula1>"Select,YES,NO,N/A"</formula1>
    </dataValidation>
    <dataValidation type="list" allowBlank="1" showInputMessage="1" showErrorMessage="1" sqref="C62:H62">
      <formula1>"Select,Integrated,G1,G2,G3(w/FB Data Width &lt;= 128-bit ),G3(w/FB Data Width &gt; 128-bit ),G4,G5,G6,G7"</formula1>
    </dataValidation>
    <dataValidation type="list" allowBlank="1" showInputMessage="1" showErrorMessage="1" sqref="C45:H45">
      <formula1>"Select,UMA,Switchable,Discrete"</formula1>
    </dataValidation>
  </dataValidations>
  <pageMargins left="0.25" right="0.25" top="0.75" bottom="0.75" header="0.3" footer="0.3"/>
  <pageSetup paperSize="9" scale="52" orientation="portrait" r:id="rId1"/>
  <rowBreaks count="1" manualBreakCount="1">
    <brk id="51" max="16383" man="1"/>
  </rowBreaks>
  <ignoredErrors>
    <ignoredError sqref="C51:D51 E51:H51 C30 C29" unlockedFormula="1"/>
  </ignoredErrors>
  <drawing r:id="rId2"/>
</worksheet>
</file>

<file path=xl/worksheets/sheet5.xml><?xml version="1.0" encoding="utf-8"?>
<worksheet xmlns="http://schemas.openxmlformats.org/spreadsheetml/2006/main" xmlns:r="http://schemas.openxmlformats.org/officeDocument/2006/relationships">
  <sheetPr codeName="Sheet2"/>
  <dimension ref="A1:Z67"/>
  <sheetViews>
    <sheetView view="pageBreakPreview" zoomScaleSheetLayoutView="100" workbookViewId="0">
      <selection activeCell="B12" sqref="B12:F12"/>
    </sheetView>
  </sheetViews>
  <sheetFormatPr defaultRowHeight="13.2"/>
  <cols>
    <col min="12" max="13" width="9.109375" hidden="1" customWidth="1"/>
    <col min="14" max="14" width="11" hidden="1" customWidth="1"/>
    <col min="15" max="15" width="9.109375" hidden="1" customWidth="1"/>
    <col min="16" max="21" width="9.109375" customWidth="1"/>
  </cols>
  <sheetData>
    <row r="1" spans="1:21" ht="52.5" customHeight="1">
      <c r="A1" s="276" t="s">
        <v>262</v>
      </c>
      <c r="B1" s="277"/>
      <c r="C1" s="277"/>
      <c r="D1" s="277"/>
      <c r="E1" s="277"/>
      <c r="F1" s="277"/>
      <c r="G1" s="277"/>
      <c r="H1" s="277"/>
      <c r="I1" s="277"/>
      <c r="J1" s="277"/>
      <c r="K1" s="277"/>
    </row>
    <row r="2" spans="1:21">
      <c r="A2" s="23"/>
      <c r="B2" s="23"/>
      <c r="C2" s="23"/>
      <c r="D2" s="23"/>
      <c r="E2" s="23"/>
      <c r="F2" s="278" t="s">
        <v>149</v>
      </c>
      <c r="G2" s="278"/>
      <c r="H2" s="278"/>
      <c r="I2" s="279" t="str">
        <f>'Cover Page'!H10</f>
        <v>2015\05\29</v>
      </c>
      <c r="J2" s="279"/>
      <c r="K2" s="279"/>
    </row>
    <row r="3" spans="1:21">
      <c r="A3" s="23"/>
      <c r="B3" s="23"/>
      <c r="C3" s="23"/>
      <c r="D3" s="23"/>
      <c r="E3" s="23"/>
      <c r="F3" s="23"/>
      <c r="G3" s="23"/>
      <c r="H3" s="23"/>
      <c r="I3" s="23"/>
      <c r="J3" s="23"/>
      <c r="K3" s="23"/>
    </row>
    <row r="4" spans="1:21">
      <c r="A4" s="280" t="s">
        <v>150</v>
      </c>
      <c r="B4" s="281" t="s">
        <v>151</v>
      </c>
      <c r="C4" s="281"/>
      <c r="D4" s="282" t="str">
        <f>'Cover Page'!H8</f>
        <v>Notebook computers</v>
      </c>
      <c r="E4" s="283"/>
      <c r="F4" s="283"/>
      <c r="G4" s="283"/>
      <c r="H4" s="283"/>
      <c r="I4" s="283"/>
      <c r="J4" s="283"/>
      <c r="K4" s="284"/>
    </row>
    <row r="5" spans="1:21">
      <c r="A5" s="280"/>
      <c r="B5" s="281" t="s">
        <v>139</v>
      </c>
      <c r="C5" s="281"/>
      <c r="D5" s="282" t="str">
        <f>'ErP Lot 3 NB Test Report'!C63</f>
        <v>Category B</v>
      </c>
      <c r="E5" s="284"/>
      <c r="F5" s="282" t="str">
        <f>'ErP Lot 3 NB Test Report'!E63</f>
        <v/>
      </c>
      <c r="G5" s="284"/>
      <c r="H5" s="282" t="str">
        <f>'ErP Lot 3 NB Test Report'!G63</f>
        <v/>
      </c>
      <c r="I5" s="284"/>
      <c r="J5" s="287"/>
      <c r="K5" s="288"/>
      <c r="L5" s="260" t="s">
        <v>257</v>
      </c>
      <c r="M5" s="260"/>
      <c r="N5" s="260"/>
      <c r="O5" s="260"/>
    </row>
    <row r="6" spans="1:21">
      <c r="A6" s="280" t="s">
        <v>152</v>
      </c>
      <c r="B6" s="281" t="s">
        <v>153</v>
      </c>
      <c r="C6" s="281"/>
      <c r="D6" s="289" t="str">
        <f>'General Information'!D3</f>
        <v>Micro-Star International Company Limited</v>
      </c>
      <c r="E6" s="289"/>
      <c r="F6" s="289"/>
      <c r="G6" s="289"/>
      <c r="H6" s="289"/>
      <c r="I6" s="289"/>
      <c r="J6" s="289"/>
      <c r="K6" s="289"/>
      <c r="L6" s="260"/>
      <c r="M6" s="260"/>
      <c r="N6" s="260"/>
      <c r="O6" s="260"/>
    </row>
    <row r="7" spans="1:21">
      <c r="A7" s="280"/>
      <c r="B7" s="281" t="s">
        <v>154</v>
      </c>
      <c r="C7" s="281"/>
      <c r="D7" s="289" t="str">
        <f>'General Information'!D5</f>
        <v>No.69, Lide St., Zhonghe Dist., New Taipei City 235, Taiwan R.O.C.</v>
      </c>
      <c r="E7" s="289"/>
      <c r="F7" s="289"/>
      <c r="G7" s="289"/>
      <c r="H7" s="289"/>
      <c r="I7" s="289"/>
      <c r="J7" s="289"/>
      <c r="K7" s="289"/>
      <c r="L7" s="44" t="str">
        <f>IF(L16="UMA",L12,"N/A")</f>
        <v>N/A</v>
      </c>
      <c r="M7" s="44" t="str">
        <f>IF(M12=0,"",IF(M16="UMA",M12,IF(OR(M16="Switchable",M16="Discrete"),"N/A",IF(M16="Select","","N/A"))))</f>
        <v>N/A</v>
      </c>
      <c r="N7" s="44" t="str">
        <f>IF(N12=0,"",IF(N16="UMA",N12,IF(OR(N16="Switchable",N16="Discrete"),"N/A",IF(N16="Select","","N/A"))))</f>
        <v>N/A</v>
      </c>
      <c r="O7" s="63"/>
    </row>
    <row r="8" spans="1:21">
      <c r="A8" s="46" t="s">
        <v>155</v>
      </c>
      <c r="B8" s="281" t="s">
        <v>156</v>
      </c>
      <c r="C8" s="281"/>
      <c r="D8" s="289" t="str">
        <f>'Cover Page'!H9</f>
        <v>MS-1793/GP72 2QE</v>
      </c>
      <c r="E8" s="289"/>
      <c r="F8" s="289"/>
      <c r="G8" s="289"/>
      <c r="H8" s="289"/>
      <c r="I8" s="289"/>
      <c r="J8" s="289"/>
      <c r="K8" s="289"/>
      <c r="L8" s="44">
        <f>IF(L16="Switchable",L12,"N/A")</f>
        <v>39.560159999999996</v>
      </c>
      <c r="M8" s="44" t="str">
        <f>IF(M12=0,"",IF(N16="UMA",M13,IF(OR(N16="Switchable",N16="Discrete"),"N/A",IF(N16="Select","","N/A"))))</f>
        <v>N/A</v>
      </c>
      <c r="N8" s="44" t="str">
        <f>IF(N12=0,"",IF(O16="UMA",N13,IF(OR(O16="Switchable",O16="Discrete"),"N/A",IF(O16="Select","","N/A"))))</f>
        <v>N/A</v>
      </c>
      <c r="O8" s="63"/>
    </row>
    <row r="9" spans="1:21" ht="30" customHeight="1">
      <c r="A9" s="46" t="s">
        <v>157</v>
      </c>
      <c r="B9" s="290" t="s">
        <v>158</v>
      </c>
      <c r="C9" s="290"/>
      <c r="D9" s="289">
        <f>IF('General Information'!E48=0,"",'General Information'!E48)</f>
        <v>2015</v>
      </c>
      <c r="E9" s="289"/>
      <c r="F9" s="289"/>
      <c r="G9" s="289"/>
      <c r="H9" s="289"/>
      <c r="I9" s="289"/>
      <c r="J9" s="289"/>
      <c r="K9" s="289"/>
      <c r="L9" s="44" t="str">
        <f>IF(L16="Discrete",L12,"N/A")</f>
        <v>N/A</v>
      </c>
      <c r="M9" s="44" t="str">
        <f>IF(M12=0,"",IF(O16="UMA",M14,IF(OR(O16="Switchable",O16="Discrete"),"N/A",IF(O16="Select","","N/A"))))</f>
        <v>N/A</v>
      </c>
      <c r="N9" s="44" t="str">
        <f t="shared" ref="N9" si="0">IF(N12=0,"",IF(R16="UMA",N14,IF(OR(R16="Switchable",R16="Discrete"),"N/A",IF(R16="Select","","N/A"))))</f>
        <v>N/A</v>
      </c>
      <c r="O9" s="63"/>
    </row>
    <row r="10" spans="1:21" ht="38.25" customHeight="1">
      <c r="A10" s="285" t="s">
        <v>159</v>
      </c>
      <c r="B10" s="286" t="s">
        <v>231</v>
      </c>
      <c r="C10" s="286"/>
      <c r="D10" s="286"/>
      <c r="E10" s="286"/>
      <c r="F10" s="286"/>
      <c r="G10" s="62" t="str">
        <f>L7</f>
        <v>N/A</v>
      </c>
      <c r="H10" s="62" t="str">
        <f t="shared" ref="H10:I10" si="1">M7</f>
        <v>N/A</v>
      </c>
      <c r="I10" s="62" t="str">
        <f t="shared" si="1"/>
        <v>N/A</v>
      </c>
      <c r="J10" s="292"/>
      <c r="K10" s="293"/>
    </row>
    <row r="11" spans="1:21" ht="38.25" customHeight="1">
      <c r="A11" s="285"/>
      <c r="B11" s="286" t="s">
        <v>232</v>
      </c>
      <c r="C11" s="286"/>
      <c r="D11" s="286"/>
      <c r="E11" s="286"/>
      <c r="F11" s="286"/>
      <c r="G11" s="57">
        <f>L8</f>
        <v>39.560159999999996</v>
      </c>
      <c r="H11" s="57" t="str">
        <f t="shared" ref="H11:I11" si="2">M8</f>
        <v>N/A</v>
      </c>
      <c r="I11" s="57" t="str">
        <f t="shared" si="2"/>
        <v>N/A</v>
      </c>
      <c r="J11" s="294"/>
      <c r="K11" s="295"/>
      <c r="L11" s="260" t="s">
        <v>160</v>
      </c>
      <c r="M11" s="260"/>
      <c r="N11" s="260"/>
      <c r="O11" s="260"/>
      <c r="P11" s="59"/>
      <c r="Q11" s="59"/>
      <c r="R11" s="59"/>
      <c r="S11" s="59"/>
      <c r="T11" s="59"/>
      <c r="U11" s="59"/>
    </row>
    <row r="12" spans="1:21" ht="38.25" customHeight="1">
      <c r="A12" s="47" t="s">
        <v>161</v>
      </c>
      <c r="B12" s="286" t="s">
        <v>233</v>
      </c>
      <c r="C12" s="286"/>
      <c r="D12" s="286"/>
      <c r="E12" s="286"/>
      <c r="F12" s="286"/>
      <c r="G12" s="57" t="str">
        <f>L9</f>
        <v>N/A</v>
      </c>
      <c r="H12" s="57" t="str">
        <f t="shared" ref="H12:I12" si="3">M9</f>
        <v>N/A</v>
      </c>
      <c r="I12" s="57" t="str">
        <f t="shared" si="3"/>
        <v>N/A</v>
      </c>
      <c r="J12" s="296"/>
      <c r="K12" s="297"/>
      <c r="L12" s="61">
        <f>IF('ErP Lot 3 NB Test Report'!C88="WOL Selection","",'ErP Lot 3 NB Test Report'!C88)</f>
        <v>39.560159999999996</v>
      </c>
      <c r="M12" s="61" t="str">
        <f>IF('ErP Lot 3 NB Test Report'!E88="WOL Selection","",'ErP Lot 3 NB Test Report'!E88)</f>
        <v/>
      </c>
      <c r="N12" s="61" t="str">
        <f>IF('ErP Lot 3 NB Test Report'!G88="WOL Selection","",'ErP Lot 3 NB Test Report'!G88)</f>
        <v/>
      </c>
      <c r="O12" s="64"/>
      <c r="P12" s="60"/>
      <c r="Q12" s="60"/>
      <c r="R12" s="60"/>
      <c r="S12" s="60"/>
      <c r="T12" s="60"/>
      <c r="U12" s="60"/>
    </row>
    <row r="13" spans="1:21" ht="12.75" customHeight="1">
      <c r="A13" s="48"/>
      <c r="B13" s="298" t="s">
        <v>162</v>
      </c>
      <c r="C13" s="298"/>
      <c r="D13" s="299" t="str">
        <f>IF('ErP Lot 3 NB Test Report'!C63="","",'ErP Lot 3 NB Test Report'!C63)</f>
        <v>Category B</v>
      </c>
      <c r="E13" s="299"/>
      <c r="F13" s="299" t="str">
        <f>IF('ErP Lot 3 NB Test Report'!E63="","",'ErP Lot 3 NB Test Report'!E63)</f>
        <v/>
      </c>
      <c r="G13" s="299"/>
      <c r="H13" s="299" t="str">
        <f>IF('ErP Lot 3 NB Test Report'!G63="","",'ErP Lot 3 NB Test Report'!G63)</f>
        <v/>
      </c>
      <c r="I13" s="299"/>
      <c r="J13" s="303" t="str">
        <f>IF(OR(AND(D14&lt;6,D14&gt;0),AND(F14&lt;6,F14&gt;0),AND(H14&lt;6,H14&gt;0),AND('General Information'!E69&lt;9,'General Information'!E69&gt;0)),"Note: Out of Lot 3 Scope. (Idle power &lt;6W or Viewable diagonal screen size &lt; 9 inches)","Note:")</f>
        <v>Note:</v>
      </c>
      <c r="K13" s="304"/>
    </row>
    <row r="14" spans="1:21">
      <c r="A14" s="47" t="s">
        <v>163</v>
      </c>
      <c r="B14" s="291" t="s">
        <v>164</v>
      </c>
      <c r="C14" s="291"/>
      <c r="D14" s="282">
        <f>IF('ErP Lot 3 NB Test Report'!C83="","",'ErP Lot 3 NB Test Report'!C83)</f>
        <v>13.75</v>
      </c>
      <c r="E14" s="284"/>
      <c r="F14" s="282" t="str">
        <f>IF('ErP Lot 3 NB Test Report'!E83="","",'ErP Lot 3 NB Test Report'!E83)</f>
        <v/>
      </c>
      <c r="G14" s="284"/>
      <c r="H14" s="282" t="str">
        <f>IF('ErP Lot 3 NB Test Report'!G83="","",'ErP Lot 3 NB Test Report'!G83)</f>
        <v/>
      </c>
      <c r="I14" s="284"/>
      <c r="J14" s="305"/>
      <c r="K14" s="306"/>
    </row>
    <row r="15" spans="1:21">
      <c r="A15" s="47" t="s">
        <v>165</v>
      </c>
      <c r="B15" s="291" t="s">
        <v>166</v>
      </c>
      <c r="C15" s="291"/>
      <c r="D15" s="282">
        <f>IF('ErP Lot 3 NB Test Report'!C81="","",'ErP Lot 3 NB Test Report'!C81)</f>
        <v>0.65</v>
      </c>
      <c r="E15" s="284"/>
      <c r="F15" s="282" t="str">
        <f>IF('ErP Lot 3 NB Test Report'!E81="","",'ErP Lot 3 NB Test Report'!E81)</f>
        <v/>
      </c>
      <c r="G15" s="284"/>
      <c r="H15" s="282" t="str">
        <f>IF('ErP Lot 3 NB Test Report'!G81="","",'ErP Lot 3 NB Test Report'!G81)</f>
        <v/>
      </c>
      <c r="I15" s="284"/>
      <c r="J15" s="305"/>
      <c r="K15" s="306"/>
      <c r="L15" s="263" t="s">
        <v>167</v>
      </c>
      <c r="M15" s="263"/>
      <c r="N15" s="263"/>
      <c r="O15" s="263"/>
      <c r="P15" s="67"/>
      <c r="Q15" s="67"/>
    </row>
    <row r="16" spans="1:21" ht="25.5" customHeight="1">
      <c r="A16" s="47" t="s">
        <v>168</v>
      </c>
      <c r="B16" s="291" t="s">
        <v>169</v>
      </c>
      <c r="C16" s="291"/>
      <c r="D16" s="282">
        <f>IF('ErP Lot 3 NB Test Report'!C82="","",'ErP Lot 3 NB Test Report'!C82)</f>
        <v>0.73</v>
      </c>
      <c r="E16" s="284"/>
      <c r="F16" s="282" t="str">
        <f>IF('ErP Lot 3 NB Test Report'!E82="","",'ErP Lot 3 NB Test Report'!E82)</f>
        <v/>
      </c>
      <c r="G16" s="284"/>
      <c r="H16" s="282" t="str">
        <f>IF('ErP Lot 3 NB Test Report'!G82="","",'ErP Lot 3 NB Test Report'!G82)</f>
        <v/>
      </c>
      <c r="I16" s="284"/>
      <c r="J16" s="305"/>
      <c r="K16" s="306"/>
      <c r="L16" s="68" t="str">
        <f>IF('ErP Lot 3 NB Test Report'!C45="Select","",'ErP Lot 3 NB Test Report'!C45)</f>
        <v>Switchable</v>
      </c>
      <c r="M16" s="68" t="str">
        <f>IF('ErP Lot 3 NB Test Report'!E45="Select","",'ErP Lot 3 NB Test Report'!E45)</f>
        <v/>
      </c>
      <c r="N16" s="68" t="str">
        <f>IF('ErP Lot 3 NB Test Report'!G45="Select","",'ErP Lot 3 NB Test Report'!G45)</f>
        <v/>
      </c>
      <c r="O16" s="66"/>
    </row>
    <row r="17" spans="1:11">
      <c r="A17" s="47" t="s">
        <v>170</v>
      </c>
      <c r="B17" s="291" t="s">
        <v>171</v>
      </c>
      <c r="C17" s="291"/>
      <c r="D17" s="282">
        <f>IF('ErP Lot 3 NB Test Report'!C79="","",'ErP Lot 3 NB Test Report'!C79)</f>
        <v>0.52</v>
      </c>
      <c r="E17" s="284"/>
      <c r="F17" s="282" t="str">
        <f>IF('ErP Lot 3 NB Test Report'!E79="","",'ErP Lot 3 NB Test Report'!E79)</f>
        <v/>
      </c>
      <c r="G17" s="284"/>
      <c r="H17" s="282" t="str">
        <f>IF('ErP Lot 3 NB Test Report'!G79="","",'ErP Lot 3 NB Test Report'!G79)</f>
        <v/>
      </c>
      <c r="I17" s="284"/>
      <c r="J17" s="305"/>
      <c r="K17" s="306"/>
    </row>
    <row r="18" spans="1:11" ht="25.5" customHeight="1">
      <c r="A18" s="47" t="s">
        <v>172</v>
      </c>
      <c r="B18" s="291" t="s">
        <v>173</v>
      </c>
      <c r="C18" s="291"/>
      <c r="D18" s="282">
        <f>IF('ErP Lot 3 NB Test Report'!C80="","",'ErP Lot 3 NB Test Report'!C80)</f>
        <v>0.53</v>
      </c>
      <c r="E18" s="284"/>
      <c r="F18" s="282" t="str">
        <f>IF('ErP Lot 3 NB Test Report'!E80="","",'ErP Lot 3 NB Test Report'!E80)</f>
        <v/>
      </c>
      <c r="G18" s="284"/>
      <c r="H18" s="282" t="str">
        <f>IF('ErP Lot 3 NB Test Report'!G80="","",'ErP Lot 3 NB Test Report'!G80)</f>
        <v/>
      </c>
      <c r="I18" s="284"/>
      <c r="J18" s="307"/>
      <c r="K18" s="308"/>
    </row>
    <row r="19" spans="1:11">
      <c r="A19" s="48"/>
      <c r="B19" s="300" t="s">
        <v>250</v>
      </c>
      <c r="C19" s="301"/>
      <c r="D19" s="301"/>
      <c r="E19" s="301"/>
      <c r="F19" s="301"/>
      <c r="G19" s="301"/>
      <c r="H19" s="301"/>
      <c r="I19" s="301"/>
      <c r="J19" s="301"/>
      <c r="K19" s="302"/>
    </row>
    <row r="20" spans="1:11" ht="12.75" customHeight="1">
      <c r="A20" s="309" t="s">
        <v>174</v>
      </c>
      <c r="B20" s="264" t="s">
        <v>245</v>
      </c>
      <c r="C20" s="265"/>
      <c r="D20" s="264" t="s">
        <v>246</v>
      </c>
      <c r="E20" s="265"/>
      <c r="F20" s="264" t="s">
        <v>247</v>
      </c>
      <c r="G20" s="265"/>
      <c r="H20" s="266" t="s">
        <v>248</v>
      </c>
      <c r="I20" s="267"/>
      <c r="J20" s="268"/>
      <c r="K20" s="269"/>
    </row>
    <row r="21" spans="1:11" ht="12.75" customHeight="1">
      <c r="A21" s="310"/>
      <c r="B21" s="261" t="str">
        <f>IF('General Information'!E57=0,"",'General Information'!E57)</f>
        <v/>
      </c>
      <c r="C21" s="262"/>
      <c r="D21" s="261" t="str">
        <f>IF('General Information'!G57=0,"",'General Information'!G57)</f>
        <v/>
      </c>
      <c r="E21" s="262"/>
      <c r="F21" s="261" t="str">
        <f>IF('General Information'!I57=0,"",'General Information'!I57)</f>
        <v/>
      </c>
      <c r="G21" s="262"/>
      <c r="H21" s="261" t="str">
        <f>IF('General Information'!K57=0,"",'General Information'!K57)</f>
        <v/>
      </c>
      <c r="I21" s="262"/>
      <c r="J21" s="270"/>
      <c r="K21" s="271"/>
    </row>
    <row r="22" spans="1:11" ht="12.75" customHeight="1">
      <c r="A22" s="310"/>
      <c r="B22" s="261" t="str">
        <f>IF('General Information'!E58=0,"",'General Information'!E58)</f>
        <v/>
      </c>
      <c r="C22" s="262"/>
      <c r="D22" s="261" t="str">
        <f>IF('General Information'!G58=0,"",'General Information'!G58)</f>
        <v/>
      </c>
      <c r="E22" s="262"/>
      <c r="F22" s="261" t="str">
        <f>IF('General Information'!I58=0,"",'General Information'!I58)</f>
        <v/>
      </c>
      <c r="G22" s="262"/>
      <c r="H22" s="261" t="str">
        <f>IF('General Information'!K58=0,"",'General Information'!K58)</f>
        <v/>
      </c>
      <c r="I22" s="262"/>
      <c r="J22" s="270"/>
      <c r="K22" s="271"/>
    </row>
    <row r="23" spans="1:11" ht="12.75" customHeight="1">
      <c r="A23" s="311"/>
      <c r="B23" s="261" t="str">
        <f>IF('General Information'!E59=0,"",'General Information'!E59)</f>
        <v/>
      </c>
      <c r="C23" s="262"/>
      <c r="D23" s="261" t="str">
        <f>IF('General Information'!G59=0,"",'General Information'!G59)</f>
        <v/>
      </c>
      <c r="E23" s="262"/>
      <c r="F23" s="261" t="str">
        <f>IF('General Information'!I59=0,"",'General Information'!I59)</f>
        <v/>
      </c>
      <c r="G23" s="262"/>
      <c r="H23" s="261" t="str">
        <f>IF('General Information'!K59=0,"",'General Information'!K59)</f>
        <v/>
      </c>
      <c r="I23" s="262"/>
      <c r="J23" s="272"/>
      <c r="K23" s="273"/>
    </row>
    <row r="24" spans="1:11">
      <c r="A24" s="49"/>
      <c r="B24" s="300" t="s">
        <v>249</v>
      </c>
      <c r="C24" s="301"/>
      <c r="D24" s="301"/>
      <c r="E24" s="301"/>
      <c r="F24" s="301"/>
      <c r="G24" s="301"/>
      <c r="H24" s="301"/>
      <c r="I24" s="301"/>
      <c r="J24" s="301"/>
      <c r="K24" s="302"/>
    </row>
    <row r="25" spans="1:11" ht="12.75" customHeight="1">
      <c r="A25" s="309" t="s">
        <v>175</v>
      </c>
      <c r="B25" s="274" t="s">
        <v>255</v>
      </c>
      <c r="C25" s="274"/>
      <c r="D25" s="274" t="s">
        <v>251</v>
      </c>
      <c r="E25" s="274"/>
      <c r="F25" s="274" t="s">
        <v>252</v>
      </c>
      <c r="G25" s="274"/>
      <c r="H25" s="266" t="s">
        <v>253</v>
      </c>
      <c r="I25" s="267"/>
      <c r="J25" s="275" t="s">
        <v>254</v>
      </c>
      <c r="K25" s="275"/>
    </row>
    <row r="26" spans="1:11" ht="12.75" customHeight="1">
      <c r="A26" s="310"/>
      <c r="B26" s="261" t="str">
        <f>IF('General Information'!E61=0,"",'General Information'!E61)</f>
        <v/>
      </c>
      <c r="C26" s="262"/>
      <c r="D26" s="261" t="str">
        <f>IF('General Information'!G61=0,"",'General Information'!G61)</f>
        <v/>
      </c>
      <c r="E26" s="262"/>
      <c r="F26" s="261" t="str">
        <f>IF('General Information'!I61=0,"",'General Information'!I61)</f>
        <v/>
      </c>
      <c r="G26" s="262"/>
      <c r="H26" s="261" t="str">
        <f>IF('General Information'!K61=0,"",'General Information'!K61)</f>
        <v/>
      </c>
      <c r="I26" s="262"/>
      <c r="J26" s="261" t="str">
        <f>IF('General Information'!M61=0,"",'General Information'!M61)</f>
        <v/>
      </c>
      <c r="K26" s="262"/>
    </row>
    <row r="27" spans="1:11" ht="12.75" customHeight="1">
      <c r="A27" s="310"/>
      <c r="B27" s="261" t="str">
        <f>IF('General Information'!E62=0,"",'General Information'!E62)</f>
        <v/>
      </c>
      <c r="C27" s="262"/>
      <c r="D27" s="261" t="str">
        <f>IF('General Information'!G62=0,"",'General Information'!G62)</f>
        <v/>
      </c>
      <c r="E27" s="262"/>
      <c r="F27" s="261" t="str">
        <f>IF('General Information'!I62=0,"",'General Information'!I62)</f>
        <v/>
      </c>
      <c r="G27" s="262"/>
      <c r="H27" s="261" t="str">
        <f>IF('General Information'!K62=0,"",'General Information'!K62)</f>
        <v/>
      </c>
      <c r="I27" s="262"/>
      <c r="J27" s="261" t="str">
        <f>IF('General Information'!M62=0,"",'General Information'!M62)</f>
        <v/>
      </c>
      <c r="K27" s="262"/>
    </row>
    <row r="28" spans="1:11" ht="12.75" customHeight="1">
      <c r="A28" s="310"/>
      <c r="B28" s="261" t="str">
        <f>IF('General Information'!E63=0,"",'General Information'!E63)</f>
        <v/>
      </c>
      <c r="C28" s="262"/>
      <c r="D28" s="261" t="str">
        <f>IF('General Information'!G63=0,"",'General Information'!G63)</f>
        <v/>
      </c>
      <c r="E28" s="262"/>
      <c r="F28" s="261" t="str">
        <f>IF('General Information'!I63=0,"",'General Information'!I63)</f>
        <v/>
      </c>
      <c r="G28" s="262"/>
      <c r="H28" s="261" t="str">
        <f>IF('General Information'!K63=0,"",'General Information'!K63)</f>
        <v/>
      </c>
      <c r="I28" s="262"/>
      <c r="J28" s="261" t="str">
        <f>IF('General Information'!M63=0,"",'General Information'!M63)</f>
        <v/>
      </c>
      <c r="K28" s="262"/>
    </row>
    <row r="29" spans="1:11" ht="12.75" customHeight="1">
      <c r="A29" s="311"/>
      <c r="B29" s="261" t="str">
        <f>IF('General Information'!E64=0,"",'General Information'!E64)</f>
        <v/>
      </c>
      <c r="C29" s="262"/>
      <c r="D29" s="261" t="str">
        <f>IF('General Information'!G64=0,"",'General Information'!G64)</f>
        <v/>
      </c>
      <c r="E29" s="262"/>
      <c r="F29" s="261" t="str">
        <f>IF('General Information'!I64=0,"",'General Information'!I64)</f>
        <v/>
      </c>
      <c r="G29" s="262"/>
      <c r="H29" s="261" t="str">
        <f>IF('General Information'!K64=0,"",'General Information'!K64)</f>
        <v/>
      </c>
      <c r="I29" s="262"/>
      <c r="J29" s="261" t="str">
        <f>IF('General Information'!M64=0,"",'General Information'!M64)</f>
        <v/>
      </c>
      <c r="K29" s="262"/>
    </row>
    <row r="30" spans="1:11">
      <c r="A30" s="50"/>
      <c r="B30" s="312" t="s">
        <v>176</v>
      </c>
      <c r="C30" s="312"/>
      <c r="D30" s="312"/>
      <c r="E30" s="312"/>
      <c r="F30" s="312"/>
      <c r="G30" s="312"/>
      <c r="H30" s="312"/>
      <c r="I30" s="312"/>
      <c r="J30" s="312"/>
      <c r="K30" s="312"/>
    </row>
    <row r="31" spans="1:11">
      <c r="A31" s="285" t="s">
        <v>177</v>
      </c>
      <c r="B31" s="313" t="s">
        <v>178</v>
      </c>
      <c r="C31" s="313"/>
      <c r="D31" s="313"/>
      <c r="E31" s="313"/>
      <c r="F31" s="313"/>
      <c r="G31" s="289">
        <f>IF('General Information'!H66=0,"",'General Information'!H66)</f>
        <v>14.4</v>
      </c>
      <c r="H31" s="289"/>
      <c r="I31" s="289"/>
      <c r="J31" s="289"/>
      <c r="K31" s="289"/>
    </row>
    <row r="32" spans="1:11">
      <c r="A32" s="285"/>
      <c r="B32" s="313" t="s">
        <v>256</v>
      </c>
      <c r="C32" s="313"/>
      <c r="D32" s="313"/>
      <c r="E32" s="313"/>
      <c r="F32" s="313"/>
      <c r="G32" s="289">
        <f>IF('General Information'!H67=0,"",'General Information'!H67)</f>
        <v>33.1</v>
      </c>
      <c r="H32" s="289"/>
      <c r="I32" s="289"/>
      <c r="J32" s="289"/>
      <c r="K32" s="289"/>
    </row>
    <row r="33" spans="1:26">
      <c r="A33" s="50"/>
      <c r="B33" s="312" t="s">
        <v>179</v>
      </c>
      <c r="C33" s="312"/>
      <c r="D33" s="312"/>
      <c r="E33" s="312"/>
      <c r="F33" s="312"/>
      <c r="G33" s="312"/>
      <c r="H33" s="312"/>
      <c r="I33" s="312"/>
      <c r="J33" s="312"/>
      <c r="K33" s="312"/>
    </row>
    <row r="34" spans="1:26" ht="38.25" customHeight="1">
      <c r="A34" s="47" t="s">
        <v>180</v>
      </c>
      <c r="B34" s="285" t="s">
        <v>181</v>
      </c>
      <c r="C34" s="285"/>
      <c r="D34" s="285"/>
      <c r="E34" s="285"/>
      <c r="F34" s="285"/>
      <c r="G34" s="289">
        <f>IF('General Information'!E68="","",'General Information'!E68)</f>
        <v>300</v>
      </c>
      <c r="H34" s="289"/>
      <c r="I34" s="289"/>
      <c r="J34" s="289"/>
      <c r="K34" s="289"/>
      <c r="Z34" s="23"/>
    </row>
    <row r="35" spans="1:26">
      <c r="A35" s="50"/>
      <c r="B35" s="312" t="s">
        <v>182</v>
      </c>
      <c r="C35" s="312"/>
      <c r="D35" s="312"/>
      <c r="E35" s="312"/>
      <c r="F35" s="312"/>
      <c r="G35" s="312"/>
      <c r="H35" s="312"/>
      <c r="I35" s="312"/>
      <c r="J35" s="312"/>
      <c r="K35" s="312"/>
    </row>
    <row r="36" spans="1:26" ht="42.75" customHeight="1">
      <c r="A36" s="285" t="s">
        <v>183</v>
      </c>
      <c r="B36" s="314" t="s">
        <v>184</v>
      </c>
      <c r="C36" s="314"/>
      <c r="D36" s="315" t="str">
        <f>'ErP Lot 3 NB Test Report'!C17</f>
        <v>EN 62623:2013 - Desktop and notebook computers Measurement of energy consumption</v>
      </c>
      <c r="E36" s="316"/>
      <c r="F36" s="316"/>
      <c r="G36" s="316"/>
      <c r="H36" s="316"/>
      <c r="I36" s="316"/>
      <c r="J36" s="316"/>
      <c r="K36" s="317"/>
    </row>
    <row r="37" spans="1:26" ht="25.5" customHeight="1">
      <c r="A37" s="285"/>
      <c r="B37" s="314" t="s">
        <v>174</v>
      </c>
      <c r="C37" s="314"/>
      <c r="D37" s="285" t="s">
        <v>185</v>
      </c>
      <c r="E37" s="285"/>
      <c r="F37" s="285"/>
      <c r="G37" s="285"/>
      <c r="H37" s="285"/>
      <c r="I37" s="285"/>
      <c r="J37" s="285"/>
      <c r="K37" s="285"/>
    </row>
    <row r="38" spans="1:26" ht="25.5" customHeight="1">
      <c r="A38" s="285"/>
      <c r="B38" s="314" t="s">
        <v>175</v>
      </c>
      <c r="C38" s="314"/>
      <c r="D38" s="285" t="s">
        <v>186</v>
      </c>
      <c r="E38" s="285"/>
      <c r="F38" s="285"/>
      <c r="G38" s="285"/>
      <c r="H38" s="285"/>
      <c r="I38" s="285"/>
      <c r="J38" s="285"/>
      <c r="K38" s="285"/>
    </row>
    <row r="39" spans="1:26" ht="25.5" customHeight="1">
      <c r="A39" s="285"/>
      <c r="B39" s="314" t="s">
        <v>187</v>
      </c>
      <c r="C39" s="314"/>
      <c r="D39" s="285" t="s">
        <v>188</v>
      </c>
      <c r="E39" s="285"/>
      <c r="F39" s="285"/>
      <c r="G39" s="285"/>
      <c r="H39" s="285"/>
      <c r="I39" s="285"/>
      <c r="J39" s="285"/>
      <c r="K39" s="285"/>
    </row>
    <row r="40" spans="1:26" ht="52.5" customHeight="1">
      <c r="A40" s="276" t="s">
        <v>224</v>
      </c>
      <c r="B40" s="277"/>
      <c r="C40" s="277"/>
      <c r="D40" s="277"/>
      <c r="E40" s="277"/>
      <c r="F40" s="277"/>
      <c r="G40" s="277"/>
      <c r="H40" s="277"/>
      <c r="I40" s="277"/>
      <c r="J40" s="277"/>
      <c r="K40" s="277"/>
    </row>
    <row r="41" spans="1:26">
      <c r="A41" s="50"/>
      <c r="B41" s="312" t="s">
        <v>189</v>
      </c>
      <c r="C41" s="312"/>
      <c r="D41" s="312"/>
      <c r="E41" s="312"/>
      <c r="F41" s="312"/>
      <c r="G41" s="312"/>
      <c r="H41" s="312"/>
      <c r="I41" s="312"/>
      <c r="J41" s="312"/>
      <c r="K41" s="312"/>
    </row>
    <row r="42" spans="1:26">
      <c r="A42" s="51" t="s">
        <v>190</v>
      </c>
      <c r="B42" s="313" t="s">
        <v>280</v>
      </c>
      <c r="C42" s="313"/>
      <c r="D42" s="313"/>
      <c r="E42" s="313"/>
      <c r="F42" s="313"/>
      <c r="G42" s="313"/>
      <c r="H42" s="313"/>
      <c r="I42" s="313"/>
      <c r="J42" s="313"/>
      <c r="K42" s="313"/>
    </row>
    <row r="43" spans="1:26">
      <c r="A43" s="50"/>
      <c r="B43" s="312" t="s">
        <v>191</v>
      </c>
      <c r="C43" s="312"/>
      <c r="D43" s="312"/>
      <c r="E43" s="312"/>
      <c r="F43" s="312"/>
      <c r="G43" s="312"/>
      <c r="H43" s="312"/>
      <c r="I43" s="312"/>
      <c r="J43" s="312"/>
      <c r="K43" s="312"/>
    </row>
    <row r="44" spans="1:26" ht="57.75" customHeight="1">
      <c r="A44" s="47" t="s">
        <v>192</v>
      </c>
      <c r="B44" s="285" t="s">
        <v>193</v>
      </c>
      <c r="C44" s="285"/>
      <c r="D44" s="285"/>
      <c r="E44" s="285"/>
      <c r="F44" s="285"/>
      <c r="G44" s="285"/>
      <c r="H44" s="285"/>
      <c r="I44" s="285"/>
      <c r="J44" s="285"/>
      <c r="K44" s="285"/>
    </row>
    <row r="45" spans="1:26" ht="25.5" customHeight="1">
      <c r="A45" s="52"/>
      <c r="B45" s="318" t="s">
        <v>194</v>
      </c>
      <c r="C45" s="319"/>
      <c r="D45" s="319"/>
      <c r="E45" s="319"/>
      <c r="F45" s="319"/>
      <c r="G45" s="319"/>
      <c r="H45" s="319"/>
      <c r="I45" s="319"/>
      <c r="J45" s="319"/>
      <c r="K45" s="319"/>
    </row>
    <row r="46" spans="1:26" ht="25.5" customHeight="1">
      <c r="A46" s="47" t="s">
        <v>195</v>
      </c>
      <c r="B46" s="285" t="s">
        <v>196</v>
      </c>
      <c r="C46" s="285"/>
      <c r="D46" s="285"/>
      <c r="E46" s="285"/>
      <c r="F46" s="285"/>
      <c r="G46" s="285"/>
      <c r="H46" s="285"/>
      <c r="I46" s="285"/>
      <c r="J46" s="285"/>
      <c r="K46" s="285"/>
    </row>
    <row r="47" spans="1:26" s="3" customFormat="1" ht="25.5" customHeight="1">
      <c r="A47" s="52"/>
      <c r="B47" s="320" t="s">
        <v>197</v>
      </c>
      <c r="C47" s="320"/>
      <c r="D47" s="320"/>
      <c r="E47" s="320"/>
      <c r="F47" s="320"/>
      <c r="G47" s="320"/>
      <c r="H47" s="320"/>
      <c r="I47" s="320"/>
      <c r="J47" s="320"/>
      <c r="K47" s="320"/>
    </row>
    <row r="48" spans="1:26">
      <c r="A48" s="47" t="s">
        <v>198</v>
      </c>
      <c r="B48" s="321" t="s">
        <v>199</v>
      </c>
      <c r="C48" s="321"/>
      <c r="D48" s="321"/>
      <c r="E48" s="321"/>
      <c r="F48" s="321"/>
      <c r="G48" s="321"/>
      <c r="H48" s="321"/>
      <c r="I48" s="321"/>
      <c r="J48" s="321"/>
      <c r="K48" s="321"/>
    </row>
    <row r="49" spans="1:11" ht="25.5" customHeight="1">
      <c r="A49" s="53"/>
      <c r="B49" s="325" t="s">
        <v>200</v>
      </c>
      <c r="C49" s="325"/>
      <c r="D49" s="325"/>
      <c r="E49" s="325"/>
      <c r="F49" s="325"/>
      <c r="G49" s="325"/>
      <c r="H49" s="325"/>
      <c r="I49" s="325"/>
      <c r="J49" s="325"/>
      <c r="K49" s="325"/>
    </row>
    <row r="50" spans="1:11">
      <c r="A50" s="47" t="s">
        <v>201</v>
      </c>
      <c r="B50" s="321" t="s">
        <v>199</v>
      </c>
      <c r="C50" s="321"/>
      <c r="D50" s="321"/>
      <c r="E50" s="321"/>
      <c r="F50" s="321"/>
      <c r="G50" s="321"/>
      <c r="H50" s="321"/>
      <c r="I50" s="321"/>
      <c r="J50" s="321"/>
      <c r="K50" s="321"/>
    </row>
    <row r="51" spans="1:11">
      <c r="A51" s="54"/>
      <c r="B51" s="312" t="s">
        <v>202</v>
      </c>
      <c r="C51" s="312"/>
      <c r="D51" s="312"/>
      <c r="E51" s="312"/>
      <c r="F51" s="312"/>
      <c r="G51" s="312"/>
      <c r="H51" s="312"/>
      <c r="I51" s="312"/>
      <c r="J51" s="312"/>
      <c r="K51" s="312"/>
    </row>
    <row r="52" spans="1:11">
      <c r="A52" s="47" t="s">
        <v>203</v>
      </c>
      <c r="B52" s="321" t="s">
        <v>204</v>
      </c>
      <c r="C52" s="321"/>
      <c r="D52" s="321"/>
      <c r="E52" s="321"/>
      <c r="F52" s="321"/>
      <c r="G52" s="321"/>
      <c r="H52" s="321"/>
      <c r="I52" s="321"/>
      <c r="J52" s="321"/>
      <c r="K52" s="321"/>
    </row>
    <row r="53" spans="1:11">
      <c r="A53" s="50"/>
      <c r="B53" s="312" t="s">
        <v>205</v>
      </c>
      <c r="C53" s="312"/>
      <c r="D53" s="312"/>
      <c r="E53" s="312"/>
      <c r="F53" s="312"/>
      <c r="G53" s="312"/>
      <c r="H53" s="312"/>
      <c r="I53" s="312"/>
      <c r="J53" s="312"/>
      <c r="K53" s="312"/>
    </row>
    <row r="54" spans="1:11" ht="72.75" customHeight="1">
      <c r="A54" s="47" t="s">
        <v>206</v>
      </c>
      <c r="B54" s="326" t="s">
        <v>207</v>
      </c>
      <c r="C54" s="326"/>
      <c r="D54" s="326"/>
      <c r="E54" s="326"/>
      <c r="F54" s="326"/>
      <c r="G54" s="326"/>
      <c r="H54" s="326"/>
      <c r="I54" s="326"/>
      <c r="J54" s="326"/>
      <c r="K54" s="326"/>
    </row>
    <row r="55" spans="1:11">
      <c r="A55" s="55"/>
      <c r="B55" s="320" t="s">
        <v>208</v>
      </c>
      <c r="C55" s="320"/>
      <c r="D55" s="320"/>
      <c r="E55" s="320"/>
      <c r="F55" s="320"/>
      <c r="G55" s="320"/>
      <c r="H55" s="320"/>
      <c r="I55" s="320"/>
      <c r="J55" s="320"/>
      <c r="K55" s="320"/>
    </row>
    <row r="56" spans="1:11">
      <c r="A56" s="47" t="s">
        <v>209</v>
      </c>
      <c r="B56" s="285" t="s">
        <v>210</v>
      </c>
      <c r="C56" s="285"/>
      <c r="D56" s="285"/>
      <c r="E56" s="285"/>
      <c r="F56" s="285"/>
      <c r="G56" s="285"/>
      <c r="H56" s="285"/>
      <c r="I56" s="285"/>
      <c r="J56" s="285"/>
      <c r="K56" s="285"/>
    </row>
    <row r="57" spans="1:11">
      <c r="A57" s="55"/>
      <c r="B57" s="320" t="s">
        <v>211</v>
      </c>
      <c r="C57" s="320"/>
      <c r="D57" s="320"/>
      <c r="E57" s="320"/>
      <c r="F57" s="320"/>
      <c r="G57" s="320"/>
      <c r="H57" s="320"/>
      <c r="I57" s="320"/>
      <c r="J57" s="320"/>
      <c r="K57" s="320"/>
    </row>
    <row r="58" spans="1:11">
      <c r="A58" s="309" t="s">
        <v>212</v>
      </c>
      <c r="B58" s="322" t="s">
        <v>213</v>
      </c>
      <c r="C58" s="323"/>
      <c r="D58" s="323"/>
      <c r="E58" s="323"/>
      <c r="F58" s="323"/>
      <c r="G58" s="323"/>
      <c r="H58" s="323"/>
      <c r="I58" s="323"/>
      <c r="J58" s="323"/>
      <c r="K58" s="324"/>
    </row>
    <row r="59" spans="1:11">
      <c r="A59" s="311"/>
      <c r="B59" s="289" t="str">
        <f>IF('General Information'!E70="","",'General Information'!E70)</f>
        <v>N/A</v>
      </c>
      <c r="C59" s="289"/>
      <c r="D59" s="289"/>
      <c r="E59" s="289"/>
      <c r="F59" s="289"/>
      <c r="G59" s="289"/>
      <c r="H59" s="289"/>
      <c r="I59" s="289"/>
      <c r="J59" s="289"/>
      <c r="K59" s="289"/>
    </row>
    <row r="60" spans="1:11" ht="63.75" customHeight="1">
      <c r="A60" s="55"/>
      <c r="B60" s="329" t="s">
        <v>214</v>
      </c>
      <c r="C60" s="330"/>
      <c r="D60" s="330"/>
      <c r="E60" s="330"/>
      <c r="F60" s="330"/>
      <c r="G60" s="330"/>
      <c r="H60" s="330"/>
      <c r="I60" s="330"/>
      <c r="J60" s="330"/>
      <c r="K60" s="331"/>
    </row>
    <row r="61" spans="1:11" ht="12.75" customHeight="1">
      <c r="A61" s="309" t="s">
        <v>215</v>
      </c>
      <c r="B61" s="320" t="s">
        <v>216</v>
      </c>
      <c r="C61" s="320"/>
      <c r="D61" s="320"/>
      <c r="E61" s="320"/>
      <c r="F61" s="314" t="s">
        <v>217</v>
      </c>
      <c r="G61" s="314"/>
      <c r="H61" s="314"/>
      <c r="I61" s="314"/>
      <c r="J61" s="314"/>
      <c r="K61" s="314"/>
    </row>
    <row r="62" spans="1:11" ht="12.75" customHeight="1">
      <c r="A62" s="310"/>
      <c r="B62" s="320" t="s">
        <v>218</v>
      </c>
      <c r="C62" s="320"/>
      <c r="D62" s="320"/>
      <c r="E62" s="320"/>
      <c r="F62" s="314" t="s">
        <v>219</v>
      </c>
      <c r="G62" s="314"/>
      <c r="H62" s="314"/>
      <c r="I62" s="314"/>
      <c r="J62" s="314"/>
      <c r="K62" s="314"/>
    </row>
    <row r="63" spans="1:11" ht="145.5" customHeight="1">
      <c r="A63" s="311"/>
      <c r="B63" s="332" t="s">
        <v>279</v>
      </c>
      <c r="C63" s="333"/>
      <c r="D63" s="333"/>
      <c r="E63" s="333"/>
      <c r="F63" s="333"/>
      <c r="G63" s="333"/>
      <c r="H63" s="333"/>
      <c r="I63" s="333"/>
      <c r="J63" s="333"/>
      <c r="K63" s="334"/>
    </row>
    <row r="64" spans="1:11" ht="25.5" customHeight="1">
      <c r="A64" s="56" t="s">
        <v>220</v>
      </c>
      <c r="B64" s="327" t="s">
        <v>221</v>
      </c>
      <c r="C64" s="327"/>
      <c r="D64" s="327"/>
      <c r="E64" s="327"/>
      <c r="F64" s="327"/>
      <c r="G64" s="327"/>
      <c r="H64" s="327"/>
      <c r="I64" s="327"/>
      <c r="J64" s="327"/>
      <c r="K64" s="327"/>
    </row>
    <row r="65" spans="1:15">
      <c r="A65" s="285">
        <v>7.2</v>
      </c>
      <c r="B65" s="290" t="s">
        <v>222</v>
      </c>
      <c r="C65" s="290"/>
      <c r="D65" s="290"/>
      <c r="E65" s="290"/>
      <c r="F65" s="290"/>
      <c r="G65" s="290"/>
      <c r="H65" s="290"/>
      <c r="I65" s="290"/>
      <c r="J65" s="290"/>
      <c r="K65" s="290"/>
      <c r="L65" s="263" t="s">
        <v>223</v>
      </c>
      <c r="M65" s="263"/>
      <c r="N65" s="263"/>
      <c r="O65" s="263"/>
    </row>
    <row r="66" spans="1:15">
      <c r="A66" s="285"/>
      <c r="B66" s="289" t="str">
        <f>IF(OR(L66="Yes",M66="Yes",N66="Yes",O66="Yes"),"Yes",IF(OR(L66="No",M66="No",N66="No",O66="No"),"No",""))</f>
        <v>Yes</v>
      </c>
      <c r="C66" s="289"/>
      <c r="D66" s="289"/>
      <c r="E66" s="289"/>
      <c r="F66" s="289"/>
      <c r="G66" s="289"/>
      <c r="H66" s="289"/>
      <c r="I66" s="289"/>
      <c r="J66" s="289"/>
      <c r="K66" s="289"/>
      <c r="L66" s="45" t="str">
        <f>IF('ErP Lot 3 NB Test Report'!C50="Select","",IF('ErP Lot 3 NB Test Report'!C50="Yes","Yes","No"))</f>
        <v>Yes</v>
      </c>
      <c r="M66" s="45" t="str">
        <f>IF('ErP Lot 3 NB Test Report'!E50="Select","",IF('ErP Lot 3 NB Test Report'!E50="Yes","Yes","No"))</f>
        <v/>
      </c>
      <c r="N66" s="45" t="str">
        <f>IF('ErP Lot 3 NB Test Report'!G50="Select","",IF('ErP Lot 3 NB Test Report'!G50="Yes","Yes","No"))</f>
        <v/>
      </c>
      <c r="O66" s="65"/>
    </row>
    <row r="67" spans="1:15">
      <c r="A67" s="285"/>
      <c r="B67" s="328" t="str">
        <f>IF(B66="","",IF(B66="Yes","The battery[ies] in this product cannot be easily replaced by users themselves.","N/A"))</f>
        <v>The battery[ies] in this product cannot be easily replaced by users themselves.</v>
      </c>
      <c r="C67" s="328"/>
      <c r="D67" s="328"/>
      <c r="E67" s="328"/>
      <c r="F67" s="328"/>
      <c r="G67" s="328"/>
      <c r="H67" s="328"/>
      <c r="I67" s="328"/>
      <c r="J67" s="328"/>
      <c r="K67" s="328"/>
    </row>
  </sheetData>
  <sheetProtection password="F33E" sheet="1" objects="1" scenarios="1" formatCells="0" selectLockedCells="1"/>
  <mergeCells count="152">
    <mergeCell ref="B64:K64"/>
    <mergeCell ref="A65:A67"/>
    <mergeCell ref="B65:K65"/>
    <mergeCell ref="B66:K66"/>
    <mergeCell ref="B67:K67"/>
    <mergeCell ref="B60:K60"/>
    <mergeCell ref="A61:A63"/>
    <mergeCell ref="B61:E61"/>
    <mergeCell ref="F61:K61"/>
    <mergeCell ref="B62:E62"/>
    <mergeCell ref="F62:K62"/>
    <mergeCell ref="B63:K63"/>
    <mergeCell ref="B55:K55"/>
    <mergeCell ref="B56:K56"/>
    <mergeCell ref="B57:K57"/>
    <mergeCell ref="A58:A59"/>
    <mergeCell ref="B58:K58"/>
    <mergeCell ref="B59:K59"/>
    <mergeCell ref="B49:K49"/>
    <mergeCell ref="B50:K50"/>
    <mergeCell ref="B51:K51"/>
    <mergeCell ref="B52:K52"/>
    <mergeCell ref="B53:K53"/>
    <mergeCell ref="B54:K54"/>
    <mergeCell ref="B43:K43"/>
    <mergeCell ref="B44:K44"/>
    <mergeCell ref="B45:K45"/>
    <mergeCell ref="B46:K46"/>
    <mergeCell ref="B47:K47"/>
    <mergeCell ref="B48:K48"/>
    <mergeCell ref="D38:K38"/>
    <mergeCell ref="B39:C39"/>
    <mergeCell ref="D39:K39"/>
    <mergeCell ref="A40:K40"/>
    <mergeCell ref="B41:K41"/>
    <mergeCell ref="B42:K42"/>
    <mergeCell ref="B33:K33"/>
    <mergeCell ref="B34:F34"/>
    <mergeCell ref="G34:K34"/>
    <mergeCell ref="B35:K35"/>
    <mergeCell ref="A36:A39"/>
    <mergeCell ref="B36:C36"/>
    <mergeCell ref="D36:K36"/>
    <mergeCell ref="B37:C37"/>
    <mergeCell ref="D37:K37"/>
    <mergeCell ref="B38:C38"/>
    <mergeCell ref="A20:A23"/>
    <mergeCell ref="B30:K30"/>
    <mergeCell ref="A31:A32"/>
    <mergeCell ref="B31:F31"/>
    <mergeCell ref="G31:K31"/>
    <mergeCell ref="B32:F32"/>
    <mergeCell ref="G32:K32"/>
    <mergeCell ref="B24:K24"/>
    <mergeCell ref="A25:A29"/>
    <mergeCell ref="D26:E26"/>
    <mergeCell ref="F26:G26"/>
    <mergeCell ref="H26:I26"/>
    <mergeCell ref="J26:K26"/>
    <mergeCell ref="B27:C27"/>
    <mergeCell ref="D27:E27"/>
    <mergeCell ref="F27:G27"/>
    <mergeCell ref="H27:I27"/>
    <mergeCell ref="J27:K27"/>
    <mergeCell ref="B28:C28"/>
    <mergeCell ref="D28:E28"/>
    <mergeCell ref="F28:G28"/>
    <mergeCell ref="H28:I28"/>
    <mergeCell ref="J28:K28"/>
    <mergeCell ref="B29:C29"/>
    <mergeCell ref="L15:O15"/>
    <mergeCell ref="B18:C18"/>
    <mergeCell ref="D18:E18"/>
    <mergeCell ref="F18:G18"/>
    <mergeCell ref="H18:I18"/>
    <mergeCell ref="B19:K19"/>
    <mergeCell ref="B16:C16"/>
    <mergeCell ref="D16:E16"/>
    <mergeCell ref="F16:G16"/>
    <mergeCell ref="H16:I16"/>
    <mergeCell ref="B17:C17"/>
    <mergeCell ref="D17:E17"/>
    <mergeCell ref="F17:G17"/>
    <mergeCell ref="H17:I17"/>
    <mergeCell ref="J13:K18"/>
    <mergeCell ref="D7:K7"/>
    <mergeCell ref="B12:F12"/>
    <mergeCell ref="B8:C8"/>
    <mergeCell ref="D8:K8"/>
    <mergeCell ref="B9:C9"/>
    <mergeCell ref="D9:K9"/>
    <mergeCell ref="B15:C15"/>
    <mergeCell ref="D15:E15"/>
    <mergeCell ref="F15:G15"/>
    <mergeCell ref="H15:I15"/>
    <mergeCell ref="J10:K12"/>
    <mergeCell ref="B13:C13"/>
    <mergeCell ref="D13:E13"/>
    <mergeCell ref="F13:G13"/>
    <mergeCell ref="H13:I13"/>
    <mergeCell ref="B14:C14"/>
    <mergeCell ref="D14:E14"/>
    <mergeCell ref="F14:G14"/>
    <mergeCell ref="H14:I14"/>
    <mergeCell ref="B25:C25"/>
    <mergeCell ref="D25:E25"/>
    <mergeCell ref="F25:G25"/>
    <mergeCell ref="H25:I25"/>
    <mergeCell ref="J25:K25"/>
    <mergeCell ref="B26:C26"/>
    <mergeCell ref="A1:K1"/>
    <mergeCell ref="F2:H2"/>
    <mergeCell ref="I2:K2"/>
    <mergeCell ref="A4:A5"/>
    <mergeCell ref="B4:C4"/>
    <mergeCell ref="D4:K4"/>
    <mergeCell ref="B5:C5"/>
    <mergeCell ref="D5:E5"/>
    <mergeCell ref="F5:G5"/>
    <mergeCell ref="H5:I5"/>
    <mergeCell ref="A10:A11"/>
    <mergeCell ref="B10:F10"/>
    <mergeCell ref="B11:F11"/>
    <mergeCell ref="J5:K5"/>
    <mergeCell ref="A6:A7"/>
    <mergeCell ref="B6:C6"/>
    <mergeCell ref="D6:K6"/>
    <mergeCell ref="B7:C7"/>
    <mergeCell ref="L5:O6"/>
    <mergeCell ref="D29:E29"/>
    <mergeCell ref="F29:G29"/>
    <mergeCell ref="H29:I29"/>
    <mergeCell ref="J29:K29"/>
    <mergeCell ref="L11:O11"/>
    <mergeCell ref="L65:O65"/>
    <mergeCell ref="B20:C20"/>
    <mergeCell ref="D20:E20"/>
    <mergeCell ref="F20:G20"/>
    <mergeCell ref="H20:I20"/>
    <mergeCell ref="J20:K23"/>
    <mergeCell ref="B21:C21"/>
    <mergeCell ref="D21:E21"/>
    <mergeCell ref="F21:G21"/>
    <mergeCell ref="H21:I21"/>
    <mergeCell ref="B22:C22"/>
    <mergeCell ref="D22:E22"/>
    <mergeCell ref="F22:G22"/>
    <mergeCell ref="H22:I22"/>
    <mergeCell ref="B23:C23"/>
    <mergeCell ref="D23:E23"/>
    <mergeCell ref="F23:G23"/>
    <mergeCell ref="H23:I23"/>
  </mergeCells>
  <phoneticPr fontId="3" type="noConversion"/>
  <pageMargins left="0.25" right="0.25" top="0.75" bottom="0.75" header="0.3" footer="0.3"/>
  <pageSetup paperSize="9" orientation="portrait" r:id="rId1"/>
  <ignoredErrors>
    <ignoredError sqref="M8:N8" formula="1"/>
    <ignoredError sqref="D13:I13"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Cover Page</vt:lpstr>
      <vt:lpstr>Revision History</vt:lpstr>
      <vt:lpstr>General Information</vt:lpstr>
      <vt:lpstr>ErP Lot 3 NB Test Report</vt:lpstr>
      <vt:lpstr>ErP Lot 3 NB Declaration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1</cp:lastModifiedBy>
  <cp:lastPrinted>2015-05-27T01:25:18Z</cp:lastPrinted>
  <dcterms:created xsi:type="dcterms:W3CDTF">1996-10-14T23:33:28Z</dcterms:created>
  <dcterms:modified xsi:type="dcterms:W3CDTF">2015-06-01T06:16:31Z</dcterms:modified>
</cp:coreProperties>
</file>